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540" windowWidth="23250" windowHeight="12525" tabRatio="637" activeTab="7"/>
  </bookViews>
  <sheets>
    <sheet name="1" sheetId="1" r:id="rId1"/>
    <sheet name="2" sheetId="2" r:id="rId2"/>
    <sheet name="3" sheetId="3" r:id="rId3"/>
    <sheet name="4-1" sheetId="4" r:id="rId4"/>
    <sheet name="4-2" sheetId="6" r:id="rId5"/>
    <sheet name="5" sheetId="7" r:id="rId6"/>
    <sheet name="6" sheetId="8" r:id="rId7"/>
    <sheet name="8" sheetId="10" r:id="rId8"/>
    <sheet name="9" sheetId="12" r:id="rId9"/>
    <sheet name="10-1" sheetId="17" r:id="rId10"/>
    <sheet name="10-2" sheetId="9" r:id="rId11"/>
    <sheet name="11" sheetId="18" r:id="rId12"/>
  </sheets>
  <definedNames>
    <definedName name="_xlchart.v1.0" hidden="1">'10-1'!$D$4:$D$433</definedName>
    <definedName name="_xlchart.v1.1" hidden="1">'10-1'!$C$3:$C$433</definedName>
    <definedName name="_xlchart.v1.2" hidden="1">'10-1'!$B$3:$B$433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8" l="1"/>
  <c r="D4" i="7"/>
  <c r="P11" i="6"/>
  <c r="P17" i="6"/>
  <c r="L9" i="6"/>
  <c r="P9" i="6"/>
  <c r="AP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3" i="1"/>
  <c r="AF3" i="1"/>
  <c r="K54" i="18"/>
  <c r="K55" i="18" s="1"/>
  <c r="J30" i="18"/>
  <c r="J31" i="18"/>
  <c r="J32" i="18"/>
  <c r="J33" i="18"/>
  <c r="J34" i="18"/>
  <c r="J35" i="18"/>
  <c r="J36" i="18"/>
  <c r="J37" i="18"/>
  <c r="J29" i="18"/>
  <c r="J45" i="18" l="1"/>
  <c r="J48" i="18"/>
  <c r="J42" i="18"/>
  <c r="J47" i="18"/>
  <c r="J43" i="18"/>
  <c r="J44" i="18"/>
  <c r="J50" i="18"/>
  <c r="J46" i="18"/>
  <c r="J49" i="18"/>
  <c r="D4" i="18"/>
  <c r="D3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5" i="18"/>
  <c r="B4" i="18" l="1"/>
  <c r="F89" i="18"/>
  <c r="F4" i="18"/>
  <c r="K58" i="18"/>
  <c r="K57" i="18"/>
  <c r="F133" i="18"/>
  <c r="F25" i="18"/>
  <c r="F112" i="18"/>
  <c r="F57" i="18"/>
  <c r="F8" i="18"/>
  <c r="F12" i="18"/>
  <c r="F16" i="18"/>
  <c r="F20" i="18"/>
  <c r="F24" i="18"/>
  <c r="F28" i="18"/>
  <c r="F32" i="18"/>
  <c r="F36" i="18"/>
  <c r="F40" i="18"/>
  <c r="F44" i="18"/>
  <c r="F48" i="18"/>
  <c r="F52" i="18"/>
  <c r="F56" i="18"/>
  <c r="F60" i="18"/>
  <c r="F64" i="18"/>
  <c r="F68" i="18"/>
  <c r="F72" i="18"/>
  <c r="F76" i="18"/>
  <c r="F80" i="18"/>
  <c r="F84" i="18"/>
  <c r="F88" i="18"/>
  <c r="F92" i="18"/>
  <c r="F7" i="18"/>
  <c r="F11" i="18"/>
  <c r="F15" i="18"/>
  <c r="F19" i="18"/>
  <c r="F23" i="18"/>
  <c r="F27" i="18"/>
  <c r="F31" i="18"/>
  <c r="F35" i="18"/>
  <c r="F39" i="18"/>
  <c r="F43" i="18"/>
  <c r="F47" i="18"/>
  <c r="F51" i="18"/>
  <c r="F55" i="18"/>
  <c r="F59" i="18"/>
  <c r="F63" i="18"/>
  <c r="F67" i="18"/>
  <c r="F71" i="18"/>
  <c r="F75" i="18"/>
  <c r="F79" i="18"/>
  <c r="F83" i="18"/>
  <c r="F87" i="18"/>
  <c r="F91" i="18"/>
  <c r="F95" i="18"/>
  <c r="F99" i="18"/>
  <c r="F103" i="18"/>
  <c r="F107" i="18"/>
  <c r="F111" i="18"/>
  <c r="F115" i="18"/>
  <c r="F119" i="18"/>
  <c r="F123" i="18"/>
  <c r="F127" i="18"/>
  <c r="F131" i="18"/>
  <c r="F135" i="18"/>
  <c r="F139" i="18"/>
  <c r="F143" i="18"/>
  <c r="F10" i="18"/>
  <c r="F18" i="18"/>
  <c r="F26" i="18"/>
  <c r="F34" i="18"/>
  <c r="F42" i="18"/>
  <c r="F50" i="18"/>
  <c r="F58" i="18"/>
  <c r="F66" i="18"/>
  <c r="F74" i="18"/>
  <c r="F82" i="18"/>
  <c r="F90" i="18"/>
  <c r="F97" i="18"/>
  <c r="F102" i="18"/>
  <c r="F108" i="18"/>
  <c r="F113" i="18"/>
  <c r="F118" i="18"/>
  <c r="F124" i="18"/>
  <c r="F129" i="18"/>
  <c r="F134" i="18"/>
  <c r="F140" i="18"/>
  <c r="F145" i="18"/>
  <c r="F149" i="18"/>
  <c r="F5" i="18"/>
  <c r="F13" i="18"/>
  <c r="F21" i="18"/>
  <c r="F29" i="18"/>
  <c r="F37" i="18"/>
  <c r="F45" i="18"/>
  <c r="F53" i="18"/>
  <c r="F61" i="18"/>
  <c r="F69" i="18"/>
  <c r="F77" i="18"/>
  <c r="F85" i="18"/>
  <c r="F93" i="18"/>
  <c r="F98" i="18"/>
  <c r="F104" i="18"/>
  <c r="F109" i="18"/>
  <c r="F114" i="18"/>
  <c r="F120" i="18"/>
  <c r="F125" i="18"/>
  <c r="F130" i="18"/>
  <c r="F136" i="18"/>
  <c r="F141" i="18"/>
  <c r="F146" i="18"/>
  <c r="F150" i="18"/>
  <c r="F6" i="18"/>
  <c r="F22" i="18"/>
  <c r="F38" i="18"/>
  <c r="F54" i="18"/>
  <c r="F70" i="18"/>
  <c r="F86" i="18"/>
  <c r="F100" i="18"/>
  <c r="F110" i="18"/>
  <c r="F121" i="18"/>
  <c r="F132" i="18"/>
  <c r="F142" i="18"/>
  <c r="F151" i="18"/>
  <c r="F17" i="18"/>
  <c r="F33" i="18"/>
  <c r="F49" i="18"/>
  <c r="F65" i="18"/>
  <c r="F81" i="18"/>
  <c r="F96" i="18"/>
  <c r="F106" i="18"/>
  <c r="F117" i="18"/>
  <c r="F128" i="18"/>
  <c r="F138" i="18"/>
  <c r="F148" i="18"/>
  <c r="F147" i="18"/>
  <c r="F126" i="18"/>
  <c r="F105" i="18"/>
  <c r="F78" i="18"/>
  <c r="F46" i="18"/>
  <c r="F14" i="18"/>
  <c r="F144" i="18"/>
  <c r="F122" i="18"/>
  <c r="F101" i="18"/>
  <c r="F73" i="18"/>
  <c r="F41" i="18"/>
  <c r="F9" i="18"/>
  <c r="F137" i="18"/>
  <c r="F116" i="18"/>
  <c r="F94" i="18"/>
  <c r="F62" i="18"/>
  <c r="F30" i="18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4" i="17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4" i="3"/>
  <c r="I32" i="18" l="1"/>
  <c r="I29" i="18"/>
  <c r="I30" i="18"/>
  <c r="I35" i="18"/>
  <c r="I31" i="18"/>
  <c r="I36" i="18"/>
  <c r="I34" i="18"/>
  <c r="I33" i="18"/>
  <c r="J4" i="18"/>
  <c r="I41" i="18" s="1"/>
  <c r="E3" i="18"/>
  <c r="E4" i="18"/>
  <c r="J5" i="18" l="1"/>
  <c r="G87" i="18"/>
  <c r="G151" i="18"/>
  <c r="G55" i="18"/>
  <c r="G119" i="18"/>
  <c r="G97" i="18"/>
  <c r="G149" i="18"/>
  <c r="G133" i="18"/>
  <c r="G113" i="18"/>
  <c r="G93" i="18"/>
  <c r="G77" i="18"/>
  <c r="G57" i="18"/>
  <c r="G41" i="18"/>
  <c r="G25" i="18"/>
  <c r="G132" i="18"/>
  <c r="G80" i="18"/>
  <c r="G136" i="18"/>
  <c r="G108" i="18"/>
  <c r="G88" i="18"/>
  <c r="G68" i="18"/>
  <c r="G52" i="18"/>
  <c r="G36" i="18"/>
  <c r="G20" i="18"/>
  <c r="G71" i="18"/>
  <c r="G146" i="18"/>
  <c r="G130" i="18"/>
  <c r="G114" i="18"/>
  <c r="G98" i="18"/>
  <c r="G82" i="18"/>
  <c r="G66" i="18"/>
  <c r="G50" i="18"/>
  <c r="G34" i="18"/>
  <c r="G18" i="18"/>
  <c r="G147" i="18"/>
  <c r="G127" i="18"/>
  <c r="G107" i="18"/>
  <c r="G83" i="18"/>
  <c r="G63" i="18"/>
  <c r="G43" i="18"/>
  <c r="G27" i="18"/>
  <c r="G11" i="18"/>
  <c r="G65" i="18"/>
  <c r="G145" i="18"/>
  <c r="G125" i="18"/>
  <c r="G109" i="18"/>
  <c r="G89" i="18"/>
  <c r="G73" i="18"/>
  <c r="G53" i="18"/>
  <c r="G37" i="18"/>
  <c r="G17" i="18"/>
  <c r="G120" i="18"/>
  <c r="G128" i="18"/>
  <c r="G104" i="18"/>
  <c r="G84" i="18"/>
  <c r="G64" i="18"/>
  <c r="G48" i="18"/>
  <c r="G32" i="18"/>
  <c r="G16" i="18"/>
  <c r="G5" i="18"/>
  <c r="G142" i="18"/>
  <c r="G126" i="18"/>
  <c r="G110" i="18"/>
  <c r="G94" i="18"/>
  <c r="G78" i="18"/>
  <c r="G62" i="18"/>
  <c r="G46" i="18"/>
  <c r="G30" i="18"/>
  <c r="G14" i="18"/>
  <c r="G143" i="18"/>
  <c r="G123" i="18"/>
  <c r="G99" i="18"/>
  <c r="G79" i="18"/>
  <c r="G59" i="18"/>
  <c r="G39" i="18"/>
  <c r="G23" i="18"/>
  <c r="G7" i="18"/>
  <c r="G21" i="18"/>
  <c r="G141" i="18"/>
  <c r="G121" i="18"/>
  <c r="G105" i="18"/>
  <c r="G85" i="18"/>
  <c r="G69" i="18"/>
  <c r="G49" i="18"/>
  <c r="G33" i="18"/>
  <c r="G13" i="18"/>
  <c r="G148" i="18"/>
  <c r="G112" i="18"/>
  <c r="G124" i="18"/>
  <c r="G96" i="18"/>
  <c r="G76" i="18"/>
  <c r="G60" i="18"/>
  <c r="G44" i="18"/>
  <c r="G28" i="18"/>
  <c r="G12" i="18"/>
  <c r="G135" i="18"/>
  <c r="G138" i="18"/>
  <c r="G122" i="18"/>
  <c r="G106" i="18"/>
  <c r="G90" i="18"/>
  <c r="G74" i="18"/>
  <c r="G58" i="18"/>
  <c r="G42" i="18"/>
  <c r="G26" i="18"/>
  <c r="G10" i="18"/>
  <c r="G139" i="18"/>
  <c r="G115" i="18"/>
  <c r="G95" i="18"/>
  <c r="G75" i="18"/>
  <c r="G51" i="18"/>
  <c r="G35" i="18"/>
  <c r="G19" i="18"/>
  <c r="G129" i="18"/>
  <c r="G137" i="18"/>
  <c r="G117" i="18"/>
  <c r="G101" i="18"/>
  <c r="G81" i="18"/>
  <c r="G61" i="18"/>
  <c r="G45" i="18"/>
  <c r="G29" i="18"/>
  <c r="G9" i="18"/>
  <c r="G140" i="18"/>
  <c r="G100" i="18"/>
  <c r="G144" i="18"/>
  <c r="G116" i="18"/>
  <c r="G92" i="18"/>
  <c r="G72" i="18"/>
  <c r="G56" i="18"/>
  <c r="G40" i="18"/>
  <c r="G24" i="18"/>
  <c r="G8" i="18"/>
  <c r="G103" i="18"/>
  <c r="G150" i="18"/>
  <c r="G134" i="18"/>
  <c r="G118" i="18"/>
  <c r="G102" i="18"/>
  <c r="G86" i="18"/>
  <c r="G70" i="18"/>
  <c r="G54" i="18"/>
  <c r="G38" i="18"/>
  <c r="G22" i="18"/>
  <c r="G6" i="18"/>
  <c r="G131" i="18"/>
  <c r="G111" i="18"/>
  <c r="G91" i="18"/>
  <c r="G67" i="18"/>
  <c r="G47" i="18"/>
  <c r="G31" i="18"/>
  <c r="G15" i="18"/>
  <c r="G4" i="18"/>
  <c r="J6" i="18" l="1"/>
  <c r="I42" i="18"/>
  <c r="S4" i="18"/>
  <c r="S5" i="18" s="1"/>
  <c r="S6" i="18" s="1"/>
  <c r="S7" i="18" s="1"/>
  <c r="S8" i="18" s="1"/>
  <c r="S9" i="18" s="1"/>
  <c r="S10" i="18" s="1"/>
  <c r="S11" i="18" s="1"/>
  <c r="S12" i="18" s="1"/>
  <c r="S13" i="18" s="1"/>
  <c r="J7" i="18" l="1"/>
  <c r="I43" i="18"/>
  <c r="J8" i="18" l="1"/>
  <c r="I44" i="18"/>
  <c r="J9" i="18" l="1"/>
  <c r="I45" i="18"/>
  <c r="J10" i="18" l="1"/>
  <c r="I46" i="18"/>
  <c r="J11" i="18" l="1"/>
  <c r="I47" i="18"/>
  <c r="J12" i="18" l="1"/>
  <c r="I48" i="18"/>
  <c r="J13" i="18" l="1"/>
  <c r="I49" i="18"/>
  <c r="I50" i="18" l="1"/>
  <c r="I25" i="18"/>
  <c r="I37" i="18" s="1"/>
  <c r="Y3" i="12" l="1"/>
  <c r="Y4" i="12"/>
  <c r="Y5" i="12"/>
  <c r="Y6" i="12"/>
  <c r="Y2" i="12"/>
  <c r="W2" i="12" l="1"/>
  <c r="R6" i="12"/>
  <c r="R5" i="12"/>
  <c r="R4" i="12"/>
  <c r="R3" i="12"/>
  <c r="R2" i="12"/>
  <c r="W3" i="12" l="1"/>
  <c r="W4" i="12" s="1"/>
  <c r="W5" i="12" s="1"/>
  <c r="W6" i="12" s="1"/>
  <c r="G3" i="12"/>
  <c r="J3" i="12" s="1"/>
  <c r="M3" i="12" s="1"/>
  <c r="P3" i="12" s="1"/>
  <c r="F2" i="12"/>
  <c r="I2" i="12" s="1"/>
  <c r="L2" i="12" s="1"/>
  <c r="O2" i="12" s="1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P5" i="12"/>
  <c r="M5" i="12"/>
  <c r="J5" i="12"/>
  <c r="G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5" i="12"/>
  <c r="B150" i="10"/>
  <c r="A150" i="10"/>
  <c r="B149" i="10"/>
  <c r="A149" i="10"/>
  <c r="B148" i="10"/>
  <c r="F149" i="10" s="1"/>
  <c r="A148" i="10"/>
  <c r="B147" i="10"/>
  <c r="A147" i="10"/>
  <c r="B146" i="10"/>
  <c r="A146" i="10"/>
  <c r="B145" i="10"/>
  <c r="F146" i="10" s="1"/>
  <c r="A145" i="10"/>
  <c r="B144" i="10"/>
  <c r="F145" i="10" s="1"/>
  <c r="A144" i="10"/>
  <c r="B143" i="10"/>
  <c r="A143" i="10"/>
  <c r="B142" i="10"/>
  <c r="A142" i="10"/>
  <c r="B141" i="10"/>
  <c r="F142" i="10" s="1"/>
  <c r="A141" i="10"/>
  <c r="B140" i="10"/>
  <c r="F141" i="10" s="1"/>
  <c r="A140" i="10"/>
  <c r="B139" i="10"/>
  <c r="A139" i="10"/>
  <c r="B138" i="10"/>
  <c r="A138" i="10"/>
  <c r="B137" i="10"/>
  <c r="F138" i="10" s="1"/>
  <c r="A137" i="10"/>
  <c r="B136" i="10"/>
  <c r="F137" i="10" s="1"/>
  <c r="A136" i="10"/>
  <c r="B135" i="10"/>
  <c r="A135" i="10"/>
  <c r="B134" i="10"/>
  <c r="A134" i="10"/>
  <c r="B133" i="10"/>
  <c r="F134" i="10" s="1"/>
  <c r="A133" i="10"/>
  <c r="B132" i="10"/>
  <c r="F133" i="10" s="1"/>
  <c r="A132" i="10"/>
  <c r="B131" i="10"/>
  <c r="A131" i="10"/>
  <c r="B130" i="10"/>
  <c r="A130" i="10"/>
  <c r="B129" i="10"/>
  <c r="A129" i="10"/>
  <c r="B128" i="10"/>
  <c r="A128" i="10"/>
  <c r="B127" i="10"/>
  <c r="A127" i="10"/>
  <c r="B126" i="10"/>
  <c r="A126" i="10"/>
  <c r="B125" i="10"/>
  <c r="A125" i="10"/>
  <c r="B124" i="10"/>
  <c r="A124" i="10"/>
  <c r="B123" i="10"/>
  <c r="A123" i="10"/>
  <c r="B122" i="10"/>
  <c r="D122" i="10" s="1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D114" i="10" s="1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D106" i="10" s="1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D98" i="10" s="1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D90" i="10" s="1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D82" i="10" s="1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F75" i="10" s="1"/>
  <c r="A74" i="10"/>
  <c r="B73" i="10"/>
  <c r="A73" i="10"/>
  <c r="B72" i="10"/>
  <c r="F73" i="10" s="1"/>
  <c r="A72" i="10"/>
  <c r="B71" i="10"/>
  <c r="A71" i="10"/>
  <c r="B70" i="10"/>
  <c r="F71" i="10" s="1"/>
  <c r="A70" i="10"/>
  <c r="B69" i="10"/>
  <c r="A69" i="10"/>
  <c r="B68" i="10"/>
  <c r="F69" i="10" s="1"/>
  <c r="A68" i="10"/>
  <c r="B67" i="10"/>
  <c r="A67" i="10"/>
  <c r="B66" i="10"/>
  <c r="F67" i="10" s="1"/>
  <c r="A66" i="10"/>
  <c r="B65" i="10"/>
  <c r="A65" i="10"/>
  <c r="B64" i="10"/>
  <c r="F65" i="10" s="1"/>
  <c r="A64" i="10"/>
  <c r="B63" i="10"/>
  <c r="A63" i="10"/>
  <c r="B62" i="10"/>
  <c r="F63" i="10" s="1"/>
  <c r="A62" i="10"/>
  <c r="B61" i="10"/>
  <c r="A61" i="10"/>
  <c r="B60" i="10"/>
  <c r="F61" i="10" s="1"/>
  <c r="A60" i="10"/>
  <c r="B59" i="10"/>
  <c r="A59" i="10"/>
  <c r="B58" i="10"/>
  <c r="F59" i="10" s="1"/>
  <c r="A58" i="10"/>
  <c r="B57" i="10"/>
  <c r="A57" i="10"/>
  <c r="B56" i="10"/>
  <c r="F57" i="10" s="1"/>
  <c r="A56" i="10"/>
  <c r="B55" i="10"/>
  <c r="A55" i="10"/>
  <c r="B54" i="10"/>
  <c r="F55" i="10" s="1"/>
  <c r="A54" i="10"/>
  <c r="B53" i="10"/>
  <c r="A53" i="10"/>
  <c r="B52" i="10"/>
  <c r="F53" i="10" s="1"/>
  <c r="A52" i="10"/>
  <c r="B51" i="10"/>
  <c r="A51" i="10"/>
  <c r="B50" i="10"/>
  <c r="F51" i="10" s="1"/>
  <c r="A50" i="10"/>
  <c r="B49" i="10"/>
  <c r="A49" i="10"/>
  <c r="B48" i="10"/>
  <c r="F49" i="10" s="1"/>
  <c r="A48" i="10"/>
  <c r="B47" i="10"/>
  <c r="A47" i="10"/>
  <c r="B46" i="10"/>
  <c r="F47" i="10" s="1"/>
  <c r="A46" i="10"/>
  <c r="B45" i="10"/>
  <c r="A45" i="10"/>
  <c r="B44" i="10"/>
  <c r="F45" i="10" s="1"/>
  <c r="A44" i="10"/>
  <c r="B43" i="10"/>
  <c r="A43" i="10"/>
  <c r="B42" i="10"/>
  <c r="F43" i="10" s="1"/>
  <c r="A42" i="10"/>
  <c r="B41" i="10"/>
  <c r="A41" i="10"/>
  <c r="B40" i="10"/>
  <c r="F41" i="10" s="1"/>
  <c r="A40" i="10"/>
  <c r="B39" i="10"/>
  <c r="A39" i="10"/>
  <c r="B38" i="10"/>
  <c r="F39" i="10" s="1"/>
  <c r="A38" i="10"/>
  <c r="B37" i="10"/>
  <c r="A37" i="10"/>
  <c r="B36" i="10"/>
  <c r="F37" i="10" s="1"/>
  <c r="A36" i="10"/>
  <c r="B35" i="10"/>
  <c r="A35" i="10"/>
  <c r="B34" i="10"/>
  <c r="F35" i="10" s="1"/>
  <c r="A34" i="10"/>
  <c r="B33" i="10"/>
  <c r="A33" i="10"/>
  <c r="B32" i="10"/>
  <c r="A32" i="10"/>
  <c r="B31" i="10"/>
  <c r="A31" i="10"/>
  <c r="B30" i="10"/>
  <c r="F31" i="10" s="1"/>
  <c r="A30" i="10"/>
  <c r="B29" i="10"/>
  <c r="A29" i="10"/>
  <c r="B28" i="10"/>
  <c r="A28" i="10"/>
  <c r="B27" i="10"/>
  <c r="F28" i="10" s="1"/>
  <c r="A27" i="10"/>
  <c r="B26" i="10"/>
  <c r="F27" i="10" s="1"/>
  <c r="A26" i="10"/>
  <c r="B25" i="10"/>
  <c r="F26" i="10" s="1"/>
  <c r="A25" i="10"/>
  <c r="B24" i="10"/>
  <c r="F25" i="10" s="1"/>
  <c r="A24" i="10"/>
  <c r="B23" i="10"/>
  <c r="F24" i="10" s="1"/>
  <c r="A23" i="10"/>
  <c r="B22" i="10"/>
  <c r="F23" i="10" s="1"/>
  <c r="A22" i="10"/>
  <c r="B21" i="10"/>
  <c r="A21" i="10"/>
  <c r="B20" i="10"/>
  <c r="F21" i="10" s="1"/>
  <c r="A20" i="10"/>
  <c r="B19" i="10"/>
  <c r="A19" i="10"/>
  <c r="B18" i="10"/>
  <c r="F19" i="10" s="1"/>
  <c r="A18" i="10"/>
  <c r="B17" i="10"/>
  <c r="A17" i="10"/>
  <c r="B16" i="10"/>
  <c r="F17" i="10" s="1"/>
  <c r="A16" i="10"/>
  <c r="B15" i="10"/>
  <c r="A15" i="10"/>
  <c r="B14" i="10"/>
  <c r="F15" i="10" s="1"/>
  <c r="A14" i="10"/>
  <c r="B13" i="10"/>
  <c r="A13" i="10"/>
  <c r="B12" i="10"/>
  <c r="A12" i="10"/>
  <c r="B11" i="10"/>
  <c r="A11" i="10"/>
  <c r="B10" i="10"/>
  <c r="F11" i="10" s="1"/>
  <c r="A10" i="10"/>
  <c r="B9" i="10"/>
  <c r="A9" i="10"/>
  <c r="B8" i="10"/>
  <c r="F9" i="10" s="1"/>
  <c r="A8" i="10"/>
  <c r="B7" i="10"/>
  <c r="A7" i="10"/>
  <c r="B6" i="10"/>
  <c r="F7" i="10" s="1"/>
  <c r="A6" i="10"/>
  <c r="B5" i="10"/>
  <c r="A5" i="10"/>
  <c r="B4" i="10"/>
  <c r="A4" i="10"/>
  <c r="B3" i="10"/>
  <c r="A3" i="10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D78" i="10" l="1"/>
  <c r="D86" i="10"/>
  <c r="D94" i="10"/>
  <c r="D102" i="10"/>
  <c r="D110" i="10"/>
  <c r="D118" i="10"/>
  <c r="D126" i="10"/>
  <c r="D130" i="10"/>
  <c r="D55" i="10"/>
  <c r="M2" i="12"/>
  <c r="S5" i="12" s="1"/>
  <c r="P2" i="12"/>
  <c r="S6" i="12" s="1"/>
  <c r="G2" i="12"/>
  <c r="S3" i="12" s="1"/>
  <c r="J2" i="12"/>
  <c r="S4" i="12" s="1"/>
  <c r="D63" i="10"/>
  <c r="D71" i="10"/>
  <c r="D4" i="10"/>
  <c r="D2" i="12"/>
  <c r="S2" i="12" s="1"/>
  <c r="D57" i="10"/>
  <c r="D73" i="10"/>
  <c r="D49" i="10"/>
  <c r="D65" i="10"/>
  <c r="D53" i="10"/>
  <c r="D61" i="10"/>
  <c r="D69" i="10"/>
  <c r="D51" i="10"/>
  <c r="D59" i="10"/>
  <c r="D67" i="10"/>
  <c r="D75" i="10"/>
  <c r="F5" i="10"/>
  <c r="F6" i="10"/>
  <c r="F8" i="10"/>
  <c r="F10" i="10"/>
  <c r="F12" i="10"/>
  <c r="D15" i="10"/>
  <c r="F16" i="10"/>
  <c r="D23" i="10"/>
  <c r="F33" i="10"/>
  <c r="D37" i="10"/>
  <c r="F38" i="10"/>
  <c r="D45" i="10"/>
  <c r="F46" i="10"/>
  <c r="D14" i="10"/>
  <c r="D17" i="10"/>
  <c r="F18" i="10"/>
  <c r="F30" i="10"/>
  <c r="D39" i="10"/>
  <c r="F40" i="10"/>
  <c r="D47" i="10"/>
  <c r="F48" i="10"/>
  <c r="D6" i="10"/>
  <c r="D8" i="10"/>
  <c r="D10" i="10"/>
  <c r="D12" i="10"/>
  <c r="F13" i="10"/>
  <c r="F14" i="10"/>
  <c r="D19" i="10"/>
  <c r="F20" i="10"/>
  <c r="F29" i="10"/>
  <c r="D33" i="10"/>
  <c r="F34" i="10"/>
  <c r="D41" i="10"/>
  <c r="F42" i="10"/>
  <c r="D21" i="10"/>
  <c r="F22" i="10"/>
  <c r="D35" i="10"/>
  <c r="F36" i="10"/>
  <c r="D43" i="10"/>
  <c r="F44" i="10"/>
  <c r="D16" i="10"/>
  <c r="D18" i="10"/>
  <c r="D20" i="10"/>
  <c r="D22" i="10"/>
  <c r="F50" i="10"/>
  <c r="F52" i="10"/>
  <c r="F54" i="10"/>
  <c r="F56" i="10"/>
  <c r="F58" i="10"/>
  <c r="F60" i="10"/>
  <c r="F62" i="10"/>
  <c r="F64" i="10"/>
  <c r="F66" i="10"/>
  <c r="F68" i="10"/>
  <c r="F70" i="10"/>
  <c r="F72" i="10"/>
  <c r="F74" i="10"/>
  <c r="D76" i="10"/>
  <c r="F77" i="10"/>
  <c r="D80" i="10"/>
  <c r="F81" i="10"/>
  <c r="D84" i="10"/>
  <c r="F85" i="10"/>
  <c r="D88" i="10"/>
  <c r="F89" i="10"/>
  <c r="D92" i="10"/>
  <c r="F93" i="10"/>
  <c r="D96" i="10"/>
  <c r="F97" i="10"/>
  <c r="D100" i="10"/>
  <c r="F101" i="10"/>
  <c r="D104" i="10"/>
  <c r="F105" i="10"/>
  <c r="D108" i="10"/>
  <c r="F109" i="10"/>
  <c r="D112" i="10"/>
  <c r="F113" i="10"/>
  <c r="D116" i="10"/>
  <c r="F117" i="10"/>
  <c r="D120" i="10"/>
  <c r="F121" i="10"/>
  <c r="D124" i="10"/>
  <c r="F125" i="10"/>
  <c r="D128" i="10"/>
  <c r="F129" i="10"/>
  <c r="D132" i="10"/>
  <c r="D133" i="10"/>
  <c r="D134" i="10"/>
  <c r="F135" i="10"/>
  <c r="D137" i="10"/>
  <c r="D141" i="10"/>
  <c r="D145" i="10"/>
  <c r="D31" i="10"/>
  <c r="D34" i="10"/>
  <c r="D36" i="10"/>
  <c r="D38" i="10"/>
  <c r="D40" i="10"/>
  <c r="D42" i="10"/>
  <c r="D44" i="10"/>
  <c r="D46" i="10"/>
  <c r="D48" i="10"/>
  <c r="D50" i="10"/>
  <c r="D52" i="10"/>
  <c r="D54" i="10"/>
  <c r="D56" i="10"/>
  <c r="D58" i="10"/>
  <c r="D60" i="10"/>
  <c r="D62" i="10"/>
  <c r="D64" i="10"/>
  <c r="D66" i="10"/>
  <c r="D68" i="10"/>
  <c r="D70" i="10"/>
  <c r="D72" i="10"/>
  <c r="D74" i="10"/>
  <c r="D77" i="10"/>
  <c r="F78" i="10"/>
  <c r="D81" i="10"/>
  <c r="F82" i="10"/>
  <c r="D85" i="10"/>
  <c r="F86" i="10"/>
  <c r="D89" i="10"/>
  <c r="F90" i="10"/>
  <c r="D93" i="10"/>
  <c r="F94" i="10"/>
  <c r="D97" i="10"/>
  <c r="F98" i="10"/>
  <c r="D101" i="10"/>
  <c r="F102" i="10"/>
  <c r="D105" i="10"/>
  <c r="F106" i="10"/>
  <c r="D109" i="10"/>
  <c r="F110" i="10"/>
  <c r="D113" i="10"/>
  <c r="F114" i="10"/>
  <c r="D117" i="10"/>
  <c r="F118" i="10"/>
  <c r="D121" i="10"/>
  <c r="F122" i="10"/>
  <c r="D125" i="10"/>
  <c r="F126" i="10"/>
  <c r="D129" i="10"/>
  <c r="F130" i="10"/>
  <c r="D136" i="10"/>
  <c r="D140" i="10"/>
  <c r="D144" i="10"/>
  <c r="D148" i="10"/>
  <c r="F79" i="10"/>
  <c r="F83" i="10"/>
  <c r="F87" i="10"/>
  <c r="F91" i="10"/>
  <c r="F95" i="10"/>
  <c r="F99" i="10"/>
  <c r="F103" i="10"/>
  <c r="F107" i="10"/>
  <c r="F111" i="10"/>
  <c r="F115" i="10"/>
  <c r="F119" i="10"/>
  <c r="F123" i="10"/>
  <c r="F127" i="10"/>
  <c r="F131" i="10"/>
  <c r="F76" i="10"/>
  <c r="D79" i="10"/>
  <c r="F80" i="10"/>
  <c r="D83" i="10"/>
  <c r="F84" i="10"/>
  <c r="D87" i="10"/>
  <c r="F88" i="10"/>
  <c r="D91" i="10"/>
  <c r="F92" i="10"/>
  <c r="D95" i="10"/>
  <c r="F96" i="10"/>
  <c r="D99" i="10"/>
  <c r="F100" i="10"/>
  <c r="D103" i="10"/>
  <c r="F104" i="10"/>
  <c r="D107" i="10"/>
  <c r="F108" i="10"/>
  <c r="D111" i="10"/>
  <c r="F112" i="10"/>
  <c r="D115" i="10"/>
  <c r="F116" i="10"/>
  <c r="D119" i="10"/>
  <c r="F120" i="10"/>
  <c r="D123" i="10"/>
  <c r="F124" i="10"/>
  <c r="D127" i="10"/>
  <c r="F128" i="10"/>
  <c r="D131" i="10"/>
  <c r="F132" i="10"/>
  <c r="D149" i="10"/>
  <c r="F150" i="10"/>
  <c r="D138" i="10"/>
  <c r="F139" i="10"/>
  <c r="D142" i="10"/>
  <c r="F143" i="10"/>
  <c r="D146" i="10"/>
  <c r="F147" i="10"/>
  <c r="D150" i="10"/>
  <c r="D135" i="10"/>
  <c r="F136" i="10"/>
  <c r="D139" i="10"/>
  <c r="F140" i="10"/>
  <c r="D143" i="10"/>
  <c r="F144" i="10"/>
  <c r="D147" i="10"/>
  <c r="F148" i="10"/>
  <c r="F32" i="10"/>
  <c r="F4" i="10"/>
  <c r="D25" i="10"/>
  <c r="D26" i="10"/>
  <c r="D27" i="10"/>
  <c r="D28" i="10"/>
  <c r="D29" i="10"/>
  <c r="D30" i="10"/>
  <c r="D32" i="10"/>
  <c r="D5" i="10"/>
  <c r="D7" i="10"/>
  <c r="D9" i="10"/>
  <c r="D11" i="10"/>
  <c r="D13" i="10"/>
  <c r="D24" i="10"/>
  <c r="C127" i="9"/>
  <c r="C131" i="9"/>
  <c r="C143" i="9"/>
  <c r="C147" i="9"/>
  <c r="C122" i="9"/>
  <c r="C124" i="9"/>
  <c r="C135" i="9"/>
  <c r="C139" i="9"/>
  <c r="C102" i="9"/>
  <c r="C144" i="9"/>
  <c r="C148" i="9"/>
  <c r="C136" i="9"/>
  <c r="C140" i="9"/>
  <c r="C52" i="9"/>
  <c r="C10" i="9"/>
  <c r="C118" i="9"/>
  <c r="C70" i="9"/>
  <c r="C4" i="9"/>
  <c r="C30" i="9"/>
  <c r="C44" i="9"/>
  <c r="C60" i="9"/>
  <c r="C40" i="9"/>
  <c r="C56" i="9"/>
  <c r="C36" i="9"/>
  <c r="C32" i="9"/>
  <c r="C68" i="9"/>
  <c r="C48" i="9"/>
  <c r="C64" i="9"/>
  <c r="C128" i="9"/>
  <c r="C132" i="9"/>
  <c r="C35" i="9"/>
  <c r="C39" i="9"/>
  <c r="C43" i="9"/>
  <c r="C47" i="9"/>
  <c r="C51" i="9"/>
  <c r="C55" i="9"/>
  <c r="C59" i="9"/>
  <c r="C63" i="9"/>
  <c r="C67" i="9"/>
  <c r="C125" i="9"/>
  <c r="C129" i="9"/>
  <c r="C150" i="9"/>
  <c r="C133" i="9"/>
  <c r="C137" i="9"/>
  <c r="C141" i="9"/>
  <c r="C145" i="9"/>
  <c r="C149" i="9"/>
  <c r="C25" i="9"/>
  <c r="C29" i="9"/>
  <c r="C106" i="9"/>
  <c r="C6" i="9"/>
  <c r="C34" i="9"/>
  <c r="C38" i="9"/>
  <c r="C42" i="9"/>
  <c r="C46" i="9"/>
  <c r="C50" i="9"/>
  <c r="C54" i="9"/>
  <c r="C58" i="9"/>
  <c r="C62" i="9"/>
  <c r="C66" i="9"/>
  <c r="C126" i="9"/>
  <c r="C130" i="9"/>
  <c r="C134" i="9"/>
  <c r="C138" i="9"/>
  <c r="C142" i="9"/>
  <c r="C146" i="9"/>
  <c r="C110" i="9"/>
  <c r="C8" i="9"/>
  <c r="C33" i="9"/>
  <c r="C37" i="9"/>
  <c r="C41" i="9"/>
  <c r="C45" i="9"/>
  <c r="C49" i="9"/>
  <c r="C53" i="9"/>
  <c r="C57" i="9"/>
  <c r="C61" i="9"/>
  <c r="C65" i="9"/>
  <c r="C69" i="9"/>
  <c r="C5" i="9"/>
  <c r="C7" i="9"/>
  <c r="C9" i="9"/>
  <c r="C11" i="9"/>
  <c r="C13" i="9"/>
  <c r="C27" i="9"/>
  <c r="C31" i="9"/>
  <c r="C26" i="9"/>
  <c r="C12" i="9"/>
  <c r="C14" i="9"/>
  <c r="C15" i="9"/>
  <c r="C16" i="9"/>
  <c r="C17" i="9"/>
  <c r="C18" i="9"/>
  <c r="C19" i="9"/>
  <c r="C20" i="9"/>
  <c r="C21" i="9"/>
  <c r="C22" i="9"/>
  <c r="C23" i="9"/>
  <c r="C24" i="9"/>
  <c r="C28" i="9"/>
  <c r="C74" i="9"/>
  <c r="C78" i="9"/>
  <c r="C82" i="9"/>
  <c r="C86" i="9"/>
  <c r="C90" i="9"/>
  <c r="C94" i="9"/>
  <c r="C98" i="9"/>
  <c r="C114" i="9"/>
  <c r="C123" i="9"/>
  <c r="C73" i="9"/>
  <c r="C77" i="9"/>
  <c r="C81" i="9"/>
  <c r="C85" i="9"/>
  <c r="C89" i="9"/>
  <c r="C93" i="9"/>
  <c r="C97" i="9"/>
  <c r="C101" i="9"/>
  <c r="C105" i="9"/>
  <c r="C109" i="9"/>
  <c r="C113" i="9"/>
  <c r="C117" i="9"/>
  <c r="C121" i="9"/>
  <c r="C71" i="9"/>
  <c r="C72" i="9"/>
  <c r="C76" i="9"/>
  <c r="C80" i="9"/>
  <c r="C84" i="9"/>
  <c r="C88" i="9"/>
  <c r="C92" i="9"/>
  <c r="C96" i="9"/>
  <c r="C100" i="9"/>
  <c r="C104" i="9"/>
  <c r="C108" i="9"/>
  <c r="C112" i="9"/>
  <c r="C116" i="9"/>
  <c r="C120" i="9"/>
  <c r="C75" i="9"/>
  <c r="C79" i="9"/>
  <c r="C83" i="9"/>
  <c r="C87" i="9"/>
  <c r="C91" i="9"/>
  <c r="C95" i="9"/>
  <c r="C99" i="9"/>
  <c r="C103" i="9"/>
  <c r="C107" i="9"/>
  <c r="C111" i="9"/>
  <c r="C115" i="9"/>
  <c r="C119" i="9"/>
  <c r="B150" i="8"/>
  <c r="A150" i="8"/>
  <c r="B149" i="8"/>
  <c r="A149" i="8"/>
  <c r="B148" i="8"/>
  <c r="A148" i="8"/>
  <c r="B147" i="8"/>
  <c r="A147" i="8"/>
  <c r="B146" i="8"/>
  <c r="G147" i="8" s="1"/>
  <c r="A146" i="8"/>
  <c r="B145" i="8"/>
  <c r="A145" i="8"/>
  <c r="B144" i="8"/>
  <c r="A144" i="8"/>
  <c r="B143" i="8"/>
  <c r="D143" i="8" s="1"/>
  <c r="E143" i="8" s="1"/>
  <c r="A143" i="8"/>
  <c r="B142" i="8"/>
  <c r="G143" i="8" s="1"/>
  <c r="A142" i="8"/>
  <c r="B141" i="8"/>
  <c r="D142" i="8" s="1"/>
  <c r="E142" i="8" s="1"/>
  <c r="A141" i="8"/>
  <c r="B140" i="8"/>
  <c r="A140" i="8"/>
  <c r="B139" i="8"/>
  <c r="A139" i="8"/>
  <c r="B138" i="8"/>
  <c r="G139" i="8" s="1"/>
  <c r="A138" i="8"/>
  <c r="B137" i="8"/>
  <c r="A137" i="8"/>
  <c r="B136" i="8"/>
  <c r="A136" i="8"/>
  <c r="B135" i="8"/>
  <c r="A135" i="8"/>
  <c r="B134" i="8"/>
  <c r="G135" i="8" s="1"/>
  <c r="A134" i="8"/>
  <c r="B133" i="8"/>
  <c r="A133" i="8"/>
  <c r="B132" i="8"/>
  <c r="A132" i="8"/>
  <c r="B131" i="8"/>
  <c r="A131" i="8"/>
  <c r="B130" i="8"/>
  <c r="G131" i="8" s="1"/>
  <c r="A130" i="8"/>
  <c r="B129" i="8"/>
  <c r="A129" i="8"/>
  <c r="B128" i="8"/>
  <c r="G129" i="8" s="1"/>
  <c r="A128" i="8"/>
  <c r="B127" i="8"/>
  <c r="A127" i="8"/>
  <c r="B126" i="8"/>
  <c r="A126" i="8"/>
  <c r="B125" i="8"/>
  <c r="G126" i="8" s="1"/>
  <c r="A125" i="8"/>
  <c r="B124" i="8"/>
  <c r="A124" i="8"/>
  <c r="B123" i="8"/>
  <c r="G124" i="8" s="1"/>
  <c r="A123" i="8"/>
  <c r="B122" i="8"/>
  <c r="A122" i="8"/>
  <c r="B121" i="8"/>
  <c r="A121" i="8"/>
  <c r="B120" i="8"/>
  <c r="A120" i="8"/>
  <c r="B119" i="8"/>
  <c r="A119" i="8"/>
  <c r="B118" i="8"/>
  <c r="A118" i="8"/>
  <c r="B117" i="8"/>
  <c r="A117" i="8"/>
  <c r="B116" i="8"/>
  <c r="A116" i="8"/>
  <c r="B115" i="8"/>
  <c r="A115" i="8"/>
  <c r="B114" i="8"/>
  <c r="A114" i="8"/>
  <c r="B113" i="8"/>
  <c r="A113" i="8"/>
  <c r="B112" i="8"/>
  <c r="A112" i="8"/>
  <c r="B111" i="8"/>
  <c r="A111" i="8"/>
  <c r="B110" i="8"/>
  <c r="A110" i="8"/>
  <c r="B109" i="8"/>
  <c r="A109" i="8"/>
  <c r="B108" i="8"/>
  <c r="A108" i="8"/>
  <c r="B107" i="8"/>
  <c r="A107" i="8"/>
  <c r="B106" i="8"/>
  <c r="A106" i="8"/>
  <c r="B105" i="8"/>
  <c r="A105" i="8"/>
  <c r="B104" i="8"/>
  <c r="F104" i="8" s="1"/>
  <c r="A104" i="8"/>
  <c r="B103" i="8"/>
  <c r="A103" i="8"/>
  <c r="B102" i="8"/>
  <c r="A102" i="8"/>
  <c r="B101" i="8"/>
  <c r="A101" i="8"/>
  <c r="B100" i="8"/>
  <c r="A100" i="8"/>
  <c r="B99" i="8"/>
  <c r="A99" i="8"/>
  <c r="B98" i="8"/>
  <c r="F98" i="8" s="1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F88" i="8" s="1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F73" i="8" s="1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F32" i="8" s="1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G24" i="8" s="1"/>
  <c r="A23" i="8"/>
  <c r="B22" i="8"/>
  <c r="G23" i="8" s="1"/>
  <c r="A22" i="8"/>
  <c r="B21" i="8"/>
  <c r="G22" i="8" s="1"/>
  <c r="A21" i="8"/>
  <c r="B20" i="8"/>
  <c r="G21" i="8" s="1"/>
  <c r="A20" i="8"/>
  <c r="B19" i="8"/>
  <c r="G20" i="8" s="1"/>
  <c r="A19" i="8"/>
  <c r="B18" i="8"/>
  <c r="G19" i="8" s="1"/>
  <c r="A18" i="8"/>
  <c r="B17" i="8"/>
  <c r="G18" i="8" s="1"/>
  <c r="A17" i="8"/>
  <c r="B16" i="8"/>
  <c r="G17" i="8" s="1"/>
  <c r="A16" i="8"/>
  <c r="B15" i="8"/>
  <c r="G16" i="8" s="1"/>
  <c r="A15" i="8"/>
  <c r="G14" i="8"/>
  <c r="B14" i="8"/>
  <c r="G15" i="8" s="1"/>
  <c r="A14" i="8"/>
  <c r="B13" i="8"/>
  <c r="A13" i="8"/>
  <c r="B12" i="8"/>
  <c r="G13" i="8" s="1"/>
  <c r="A12" i="8"/>
  <c r="B11" i="8"/>
  <c r="G12" i="8" s="1"/>
  <c r="A11" i="8"/>
  <c r="B10" i="8"/>
  <c r="G11" i="8" s="1"/>
  <c r="A10" i="8"/>
  <c r="B9" i="8"/>
  <c r="G10" i="8" s="1"/>
  <c r="A9" i="8"/>
  <c r="B8" i="8"/>
  <c r="A8" i="8"/>
  <c r="B7" i="8"/>
  <c r="G8" i="8" s="1"/>
  <c r="A7" i="8"/>
  <c r="B6" i="8"/>
  <c r="G7" i="8" s="1"/>
  <c r="A6" i="8"/>
  <c r="B5" i="8"/>
  <c r="A5" i="8"/>
  <c r="B4" i="8"/>
  <c r="G5" i="8" s="1"/>
  <c r="A4" i="8"/>
  <c r="B3" i="8"/>
  <c r="G4" i="8" s="1"/>
  <c r="A3" i="8"/>
  <c r="D131" i="8" l="1"/>
  <c r="E131" i="8" s="1"/>
  <c r="D147" i="8"/>
  <c r="E147" i="8" s="1"/>
  <c r="D5" i="8"/>
  <c r="E5" i="8" s="1"/>
  <c r="D129" i="8"/>
  <c r="E129" i="8" s="1"/>
  <c r="D149" i="8"/>
  <c r="E149" i="8" s="1"/>
  <c r="F48" i="8"/>
  <c r="F64" i="8"/>
  <c r="D138" i="8"/>
  <c r="E138" i="8" s="1"/>
  <c r="F29" i="8"/>
  <c r="F69" i="8"/>
  <c r="F77" i="8"/>
  <c r="F93" i="8"/>
  <c r="F101" i="8"/>
  <c r="F61" i="8"/>
  <c r="D130" i="8"/>
  <c r="E130" i="8" s="1"/>
  <c r="D139" i="8"/>
  <c r="E139" i="8" s="1"/>
  <c r="G6" i="8"/>
  <c r="F37" i="8"/>
  <c r="F41" i="8"/>
  <c r="F45" i="8"/>
  <c r="F109" i="8"/>
  <c r="F110" i="8"/>
  <c r="F114" i="8"/>
  <c r="F117" i="8"/>
  <c r="F120" i="8"/>
  <c r="F144" i="8"/>
  <c r="D135" i="8"/>
  <c r="E135" i="8" s="1"/>
  <c r="F44" i="8"/>
  <c r="F76" i="8"/>
  <c r="F85" i="8"/>
  <c r="D126" i="8"/>
  <c r="E126" i="8" s="1"/>
  <c r="D134" i="8"/>
  <c r="E134" i="8" s="1"/>
  <c r="D137" i="8"/>
  <c r="E137" i="8" s="1"/>
  <c r="F132" i="8"/>
  <c r="F53" i="8"/>
  <c r="F57" i="8"/>
  <c r="F116" i="8"/>
  <c r="D133" i="8"/>
  <c r="E133" i="8" s="1"/>
  <c r="F140" i="8"/>
  <c r="D146" i="8"/>
  <c r="E146" i="8" s="1"/>
  <c r="D148" i="8"/>
  <c r="E148" i="8" s="1"/>
  <c r="D150" i="8"/>
  <c r="E150" i="8" s="1"/>
  <c r="F8" i="8"/>
  <c r="F28" i="8"/>
  <c r="F60" i="8"/>
  <c r="F92" i="8"/>
  <c r="F136" i="8"/>
  <c r="F12" i="8"/>
  <c r="D13" i="8"/>
  <c r="E13" i="8" s="1"/>
  <c r="F36" i="8"/>
  <c r="F52" i="8"/>
  <c r="F68" i="8"/>
  <c r="F74" i="8"/>
  <c r="F84" i="8"/>
  <c r="F90" i="8"/>
  <c r="F113" i="8"/>
  <c r="F112" i="8"/>
  <c r="D128" i="8"/>
  <c r="E128" i="8" s="1"/>
  <c r="F130" i="8"/>
  <c r="D132" i="8"/>
  <c r="E132" i="8" s="1"/>
  <c r="F134" i="8"/>
  <c r="D136" i="8"/>
  <c r="E136" i="8" s="1"/>
  <c r="F138" i="8"/>
  <c r="D140" i="8"/>
  <c r="E140" i="8" s="1"/>
  <c r="D141" i="8"/>
  <c r="E141" i="8" s="1"/>
  <c r="F142" i="8"/>
  <c r="D144" i="8"/>
  <c r="E144" i="8" s="1"/>
  <c r="D145" i="8"/>
  <c r="E145" i="8" s="1"/>
  <c r="F146" i="8"/>
  <c r="F4" i="8"/>
  <c r="F6" i="8"/>
  <c r="D7" i="8"/>
  <c r="E7" i="8" s="1"/>
  <c r="G9" i="8"/>
  <c r="F14" i="8"/>
  <c r="F15" i="8"/>
  <c r="F16" i="8"/>
  <c r="F17" i="8"/>
  <c r="F18" i="8"/>
  <c r="F19" i="8"/>
  <c r="F20" i="8"/>
  <c r="F21" i="8"/>
  <c r="F22" i="8"/>
  <c r="F23" i="8"/>
  <c r="D24" i="8"/>
  <c r="E24" i="8" s="1"/>
  <c r="F25" i="8"/>
  <c r="F33" i="8"/>
  <c r="F40" i="8"/>
  <c r="F49" i="8"/>
  <c r="F56" i="8"/>
  <c r="F65" i="8"/>
  <c r="F72" i="8"/>
  <c r="F82" i="8"/>
  <c r="F97" i="8"/>
  <c r="F96" i="8"/>
  <c r="F108" i="8"/>
  <c r="F131" i="8"/>
  <c r="G132" i="8"/>
  <c r="G133" i="8"/>
  <c r="F135" i="8"/>
  <c r="G136" i="8"/>
  <c r="G137" i="8"/>
  <c r="F139" i="8"/>
  <c r="G140" i="8"/>
  <c r="G141" i="8"/>
  <c r="F143" i="8"/>
  <c r="G144" i="8"/>
  <c r="G145" i="8"/>
  <c r="F147" i="8"/>
  <c r="G148" i="8"/>
  <c r="D9" i="8"/>
  <c r="E9" i="8" s="1"/>
  <c r="F34" i="8"/>
  <c r="F50" i="8"/>
  <c r="F66" i="8"/>
  <c r="F81" i="8"/>
  <c r="F80" i="8"/>
  <c r="F126" i="8"/>
  <c r="F127" i="8"/>
  <c r="G128" i="8"/>
  <c r="F128" i="8"/>
  <c r="F148" i="8"/>
  <c r="G149" i="8"/>
  <c r="F10" i="8"/>
  <c r="D11" i="8"/>
  <c r="E11" i="8" s="1"/>
  <c r="F38" i="8"/>
  <c r="F54" i="8"/>
  <c r="F100" i="8"/>
  <c r="F129" i="8"/>
  <c r="G130" i="8"/>
  <c r="F133" i="8"/>
  <c r="G134" i="8"/>
  <c r="F137" i="8"/>
  <c r="G138" i="8"/>
  <c r="F141" i="8"/>
  <c r="G142" i="8"/>
  <c r="F145" i="8"/>
  <c r="G146" i="8"/>
  <c r="F149" i="8"/>
  <c r="G150" i="8"/>
  <c r="F150" i="8"/>
  <c r="F89" i="8"/>
  <c r="F102" i="8"/>
  <c r="F105" i="8"/>
  <c r="F118" i="8"/>
  <c r="F121" i="8"/>
  <c r="E2" i="9"/>
  <c r="D2" i="9"/>
  <c r="D27" i="8"/>
  <c r="E27" i="8" s="1"/>
  <c r="G28" i="8"/>
  <c r="D31" i="8"/>
  <c r="E31" i="8" s="1"/>
  <c r="G32" i="8"/>
  <c r="D35" i="8"/>
  <c r="E35" i="8" s="1"/>
  <c r="G36" i="8"/>
  <c r="D39" i="8"/>
  <c r="E39" i="8" s="1"/>
  <c r="G40" i="8"/>
  <c r="D43" i="8"/>
  <c r="E43" i="8" s="1"/>
  <c r="G44" i="8"/>
  <c r="D47" i="8"/>
  <c r="E47" i="8" s="1"/>
  <c r="G48" i="8"/>
  <c r="D51" i="8"/>
  <c r="E51" i="8" s="1"/>
  <c r="G52" i="8"/>
  <c r="D55" i="8"/>
  <c r="E55" i="8" s="1"/>
  <c r="G56" i="8"/>
  <c r="D59" i="8"/>
  <c r="E59" i="8" s="1"/>
  <c r="G60" i="8"/>
  <c r="D63" i="8"/>
  <c r="E63" i="8" s="1"/>
  <c r="G64" i="8"/>
  <c r="D67" i="8"/>
  <c r="E67" i="8" s="1"/>
  <c r="G68" i="8"/>
  <c r="D71" i="8"/>
  <c r="E71" i="8" s="1"/>
  <c r="G72" i="8"/>
  <c r="D75" i="8"/>
  <c r="E75" i="8" s="1"/>
  <c r="G76" i="8"/>
  <c r="D79" i="8"/>
  <c r="E79" i="8" s="1"/>
  <c r="G80" i="8"/>
  <c r="D83" i="8"/>
  <c r="E83" i="8" s="1"/>
  <c r="G84" i="8"/>
  <c r="D87" i="8"/>
  <c r="E87" i="8" s="1"/>
  <c r="G88" i="8"/>
  <c r="D91" i="8"/>
  <c r="E91" i="8" s="1"/>
  <c r="G92" i="8"/>
  <c r="D95" i="8"/>
  <c r="E95" i="8" s="1"/>
  <c r="G96" i="8"/>
  <c r="D99" i="8"/>
  <c r="E99" i="8" s="1"/>
  <c r="G100" i="8"/>
  <c r="D103" i="8"/>
  <c r="E103" i="8" s="1"/>
  <c r="G104" i="8"/>
  <c r="D107" i="8"/>
  <c r="E107" i="8" s="1"/>
  <c r="G108" i="8"/>
  <c r="D111" i="8"/>
  <c r="E111" i="8" s="1"/>
  <c r="G112" i="8"/>
  <c r="D115" i="8"/>
  <c r="E115" i="8" s="1"/>
  <c r="G116" i="8"/>
  <c r="D119" i="8"/>
  <c r="E119" i="8" s="1"/>
  <c r="G120" i="8"/>
  <c r="D123" i="8"/>
  <c r="E123" i="8" s="1"/>
  <c r="D26" i="8"/>
  <c r="E26" i="8" s="1"/>
  <c r="G27" i="8"/>
  <c r="D30" i="8"/>
  <c r="E30" i="8" s="1"/>
  <c r="G31" i="8"/>
  <c r="D42" i="8"/>
  <c r="E42" i="8" s="1"/>
  <c r="G43" i="8"/>
  <c r="D46" i="8"/>
  <c r="E46" i="8" s="1"/>
  <c r="G47" i="8"/>
  <c r="D58" i="8"/>
  <c r="E58" i="8" s="1"/>
  <c r="G59" i="8"/>
  <c r="D62" i="8"/>
  <c r="E62" i="8" s="1"/>
  <c r="G63" i="8"/>
  <c r="D70" i="8"/>
  <c r="E70" i="8" s="1"/>
  <c r="G71" i="8"/>
  <c r="D78" i="8"/>
  <c r="E78" i="8" s="1"/>
  <c r="G79" i="8"/>
  <c r="D86" i="8"/>
  <c r="E86" i="8" s="1"/>
  <c r="G87" i="8"/>
  <c r="D94" i="8"/>
  <c r="E94" i="8" s="1"/>
  <c r="G95" i="8"/>
  <c r="D106" i="8"/>
  <c r="E106" i="8" s="1"/>
  <c r="G107" i="8"/>
  <c r="D122" i="8"/>
  <c r="E122" i="8" s="1"/>
  <c r="G123" i="8"/>
  <c r="F26" i="8"/>
  <c r="D28" i="8"/>
  <c r="E28" i="8" s="1"/>
  <c r="G29" i="8"/>
  <c r="F30" i="8"/>
  <c r="D32" i="8"/>
  <c r="E32" i="8" s="1"/>
  <c r="G33" i="8"/>
  <c r="D36" i="8"/>
  <c r="E36" i="8" s="1"/>
  <c r="G37" i="8"/>
  <c r="D40" i="8"/>
  <c r="E40" i="8" s="1"/>
  <c r="G41" i="8"/>
  <c r="F42" i="8"/>
  <c r="D44" i="8"/>
  <c r="E44" i="8" s="1"/>
  <c r="G45" i="8"/>
  <c r="F46" i="8"/>
  <c r="D48" i="8"/>
  <c r="E48" i="8" s="1"/>
  <c r="G49" i="8"/>
  <c r="D52" i="8"/>
  <c r="E52" i="8" s="1"/>
  <c r="G53" i="8"/>
  <c r="D56" i="8"/>
  <c r="E56" i="8" s="1"/>
  <c r="G57" i="8"/>
  <c r="F58" i="8"/>
  <c r="D60" i="8"/>
  <c r="E60" i="8" s="1"/>
  <c r="G61" i="8"/>
  <c r="F62" i="8"/>
  <c r="D64" i="8"/>
  <c r="E64" i="8" s="1"/>
  <c r="G65" i="8"/>
  <c r="D68" i="8"/>
  <c r="E68" i="8" s="1"/>
  <c r="G69" i="8"/>
  <c r="F70" i="8"/>
  <c r="D72" i="8"/>
  <c r="E72" i="8" s="1"/>
  <c r="G73" i="8"/>
  <c r="D76" i="8"/>
  <c r="E76" i="8" s="1"/>
  <c r="G77" i="8"/>
  <c r="F78" i="8"/>
  <c r="D80" i="8"/>
  <c r="E80" i="8" s="1"/>
  <c r="G81" i="8"/>
  <c r="D84" i="8"/>
  <c r="E84" i="8" s="1"/>
  <c r="G85" i="8"/>
  <c r="F86" i="8"/>
  <c r="D88" i="8"/>
  <c r="E88" i="8" s="1"/>
  <c r="G89" i="8"/>
  <c r="D92" i="8"/>
  <c r="E92" i="8" s="1"/>
  <c r="G93" i="8"/>
  <c r="F94" i="8"/>
  <c r="D96" i="8"/>
  <c r="E96" i="8" s="1"/>
  <c r="G97" i="8"/>
  <c r="D100" i="8"/>
  <c r="E100" i="8" s="1"/>
  <c r="G101" i="8"/>
  <c r="D104" i="8"/>
  <c r="E104" i="8" s="1"/>
  <c r="G105" i="8"/>
  <c r="F106" i="8"/>
  <c r="D108" i="8"/>
  <c r="E108" i="8" s="1"/>
  <c r="G109" i="8"/>
  <c r="D112" i="8"/>
  <c r="E112" i="8" s="1"/>
  <c r="G113" i="8"/>
  <c r="D116" i="8"/>
  <c r="E116" i="8" s="1"/>
  <c r="G117" i="8"/>
  <c r="D120" i="8"/>
  <c r="E120" i="8" s="1"/>
  <c r="G121" i="8"/>
  <c r="F122" i="8"/>
  <c r="G125" i="8"/>
  <c r="F124" i="8"/>
  <c r="F125" i="8"/>
  <c r="D124" i="8"/>
  <c r="E124" i="8" s="1"/>
  <c r="D25" i="8"/>
  <c r="E25" i="8" s="1"/>
  <c r="G26" i="8"/>
  <c r="D34" i="8"/>
  <c r="E34" i="8" s="1"/>
  <c r="G35" i="8"/>
  <c r="D38" i="8"/>
  <c r="E38" i="8" s="1"/>
  <c r="G39" i="8"/>
  <c r="D50" i="8"/>
  <c r="E50" i="8" s="1"/>
  <c r="G51" i="8"/>
  <c r="D54" i="8"/>
  <c r="E54" i="8" s="1"/>
  <c r="G55" i="8"/>
  <c r="D66" i="8"/>
  <c r="E66" i="8" s="1"/>
  <c r="G67" i="8"/>
  <c r="D74" i="8"/>
  <c r="E74" i="8" s="1"/>
  <c r="G75" i="8"/>
  <c r="D82" i="8"/>
  <c r="E82" i="8" s="1"/>
  <c r="G83" i="8"/>
  <c r="D90" i="8"/>
  <c r="E90" i="8" s="1"/>
  <c r="G91" i="8"/>
  <c r="D98" i="8"/>
  <c r="E98" i="8" s="1"/>
  <c r="G99" i="8"/>
  <c r="D102" i="8"/>
  <c r="E102" i="8" s="1"/>
  <c r="G103" i="8"/>
  <c r="D110" i="8"/>
  <c r="E110" i="8" s="1"/>
  <c r="G111" i="8"/>
  <c r="D114" i="8"/>
  <c r="E114" i="8" s="1"/>
  <c r="G115" i="8"/>
  <c r="D118" i="8"/>
  <c r="E118" i="8" s="1"/>
  <c r="G119" i="8"/>
  <c r="J4" i="8"/>
  <c r="K23" i="8"/>
  <c r="D4" i="8"/>
  <c r="J23" i="8"/>
  <c r="F27" i="8"/>
  <c r="D29" i="8"/>
  <c r="E29" i="8" s="1"/>
  <c r="G30" i="8"/>
  <c r="F31" i="8"/>
  <c r="D33" i="8"/>
  <c r="E33" i="8" s="1"/>
  <c r="G34" i="8"/>
  <c r="F35" i="8"/>
  <c r="D37" i="8"/>
  <c r="E37" i="8" s="1"/>
  <c r="G38" i="8"/>
  <c r="F39" i="8"/>
  <c r="D41" i="8"/>
  <c r="E41" i="8" s="1"/>
  <c r="G42" i="8"/>
  <c r="F43" i="8"/>
  <c r="D45" i="8"/>
  <c r="E45" i="8" s="1"/>
  <c r="G46" i="8"/>
  <c r="F47" i="8"/>
  <c r="D49" i="8"/>
  <c r="E49" i="8" s="1"/>
  <c r="G50" i="8"/>
  <c r="F51" i="8"/>
  <c r="D53" i="8"/>
  <c r="E53" i="8" s="1"/>
  <c r="G54" i="8"/>
  <c r="F55" i="8"/>
  <c r="D57" i="8"/>
  <c r="E57" i="8" s="1"/>
  <c r="G58" i="8"/>
  <c r="F59" i="8"/>
  <c r="D61" i="8"/>
  <c r="E61" i="8" s="1"/>
  <c r="G62" i="8"/>
  <c r="F63" i="8"/>
  <c r="D65" i="8"/>
  <c r="E65" i="8" s="1"/>
  <c r="G66" i="8"/>
  <c r="F67" i="8"/>
  <c r="D69" i="8"/>
  <c r="E69" i="8" s="1"/>
  <c r="G70" i="8"/>
  <c r="F71" i="8"/>
  <c r="D73" i="8"/>
  <c r="E73" i="8" s="1"/>
  <c r="G74" i="8"/>
  <c r="F75" i="8"/>
  <c r="D77" i="8"/>
  <c r="E77" i="8" s="1"/>
  <c r="G78" i="8"/>
  <c r="F79" i="8"/>
  <c r="D81" i="8"/>
  <c r="E81" i="8" s="1"/>
  <c r="G82" i="8"/>
  <c r="F83" i="8"/>
  <c r="D85" i="8"/>
  <c r="E85" i="8" s="1"/>
  <c r="G86" i="8"/>
  <c r="F87" i="8"/>
  <c r="D89" i="8"/>
  <c r="E89" i="8" s="1"/>
  <c r="G90" i="8"/>
  <c r="F91" i="8"/>
  <c r="D93" i="8"/>
  <c r="E93" i="8" s="1"/>
  <c r="G94" i="8"/>
  <c r="F95" i="8"/>
  <c r="D97" i="8"/>
  <c r="E97" i="8" s="1"/>
  <c r="G98" i="8"/>
  <c r="F99" i="8"/>
  <c r="D101" i="8"/>
  <c r="E101" i="8" s="1"/>
  <c r="G102" i="8"/>
  <c r="F103" i="8"/>
  <c r="D105" i="8"/>
  <c r="E105" i="8" s="1"/>
  <c r="G106" i="8"/>
  <c r="F107" i="8"/>
  <c r="D109" i="8"/>
  <c r="E109" i="8" s="1"/>
  <c r="G110" i="8"/>
  <c r="F111" i="8"/>
  <c r="D113" i="8"/>
  <c r="E113" i="8" s="1"/>
  <c r="G114" i="8"/>
  <c r="F115" i="8"/>
  <c r="D117" i="8"/>
  <c r="E117" i="8" s="1"/>
  <c r="G118" i="8"/>
  <c r="F119" i="8"/>
  <c r="D121" i="8"/>
  <c r="E121" i="8" s="1"/>
  <c r="G122" i="8"/>
  <c r="F123" i="8"/>
  <c r="F5" i="8"/>
  <c r="D6" i="8"/>
  <c r="E6" i="8" s="1"/>
  <c r="F7" i="8"/>
  <c r="D8" i="8"/>
  <c r="E8" i="8" s="1"/>
  <c r="F9" i="8"/>
  <c r="D10" i="8"/>
  <c r="E10" i="8" s="1"/>
  <c r="F11" i="8"/>
  <c r="D12" i="8"/>
  <c r="E12" i="8" s="1"/>
  <c r="F13" i="8"/>
  <c r="D14" i="8"/>
  <c r="E14" i="8" s="1"/>
  <c r="D15" i="8"/>
  <c r="E15" i="8" s="1"/>
  <c r="D16" i="8"/>
  <c r="E16" i="8" s="1"/>
  <c r="D17" i="8"/>
  <c r="E17" i="8" s="1"/>
  <c r="D18" i="8"/>
  <c r="E18" i="8" s="1"/>
  <c r="D19" i="8"/>
  <c r="E19" i="8" s="1"/>
  <c r="D20" i="8"/>
  <c r="E20" i="8" s="1"/>
  <c r="D21" i="8"/>
  <c r="E21" i="8" s="1"/>
  <c r="D22" i="8"/>
  <c r="E22" i="8" s="1"/>
  <c r="D23" i="8"/>
  <c r="E23" i="8" s="1"/>
  <c r="F24" i="8"/>
  <c r="G25" i="8"/>
  <c r="D125" i="8"/>
  <c r="E125" i="8" s="1"/>
  <c r="D127" i="8"/>
  <c r="E127" i="8" s="1"/>
  <c r="G127" i="8"/>
  <c r="V4" i="8" l="1"/>
  <c r="W4" i="8" s="1"/>
  <c r="Y4" i="8"/>
  <c r="Z4" i="8" s="1"/>
  <c r="V23" i="8"/>
  <c r="E3" i="9"/>
  <c r="D143" i="9" s="1"/>
  <c r="E143" i="9" s="1"/>
  <c r="D82" i="9"/>
  <c r="E82" i="9" s="1"/>
  <c r="D67" i="9"/>
  <c r="E67" i="9" s="1"/>
  <c r="D34" i="9"/>
  <c r="E34" i="9" s="1"/>
  <c r="D75" i="9"/>
  <c r="E75" i="9" s="1"/>
  <c r="D124" i="9"/>
  <c r="E124" i="9" s="1"/>
  <c r="D8" i="9"/>
  <c r="E8" i="9" s="1"/>
  <c r="D15" i="9"/>
  <c r="E15" i="9" s="1"/>
  <c r="Z23" i="8"/>
  <c r="D135" i="9"/>
  <c r="E135" i="9" s="1"/>
  <c r="D42" i="9"/>
  <c r="E42" i="9" s="1"/>
  <c r="D83" i="9"/>
  <c r="E83" i="9" s="1"/>
  <c r="D53" i="9"/>
  <c r="E53" i="9" s="1"/>
  <c r="D125" i="9"/>
  <c r="E125" i="9" s="1"/>
  <c r="D123" i="9"/>
  <c r="E123" i="9" s="1"/>
  <c r="D76" i="9"/>
  <c r="E76" i="9" s="1"/>
  <c r="D54" i="9"/>
  <c r="E54" i="9" s="1"/>
  <c r="D95" i="9"/>
  <c r="E95" i="9" s="1"/>
  <c r="J24" i="8"/>
  <c r="Y23" i="8"/>
  <c r="K4" i="8"/>
  <c r="J5" i="8"/>
  <c r="Q23" i="8"/>
  <c r="E4" i="8"/>
  <c r="P4" i="8"/>
  <c r="P23" i="8"/>
  <c r="W23" i="8"/>
  <c r="D88" i="9" l="1"/>
  <c r="E88" i="9" s="1"/>
  <c r="D119" i="9"/>
  <c r="E119" i="9" s="1"/>
  <c r="D62" i="9"/>
  <c r="E62" i="9" s="1"/>
  <c r="D36" i="9"/>
  <c r="E36" i="9" s="1"/>
  <c r="D28" i="9"/>
  <c r="E28" i="9" s="1"/>
  <c r="D136" i="9"/>
  <c r="E136" i="9" s="1"/>
  <c r="V5" i="8"/>
  <c r="W5" i="8" s="1"/>
  <c r="V24" i="8"/>
  <c r="Y24" i="8"/>
  <c r="D79" i="9"/>
  <c r="E79" i="9" s="1"/>
  <c r="D38" i="9"/>
  <c r="E38" i="9" s="1"/>
  <c r="D81" i="9"/>
  <c r="E81" i="9" s="1"/>
  <c r="D56" i="9"/>
  <c r="E56" i="9" s="1"/>
  <c r="D146" i="9"/>
  <c r="E146" i="9" s="1"/>
  <c r="Y5" i="8"/>
  <c r="Y6" i="8" s="1"/>
  <c r="D80" i="9"/>
  <c r="E80" i="9" s="1"/>
  <c r="D129" i="9"/>
  <c r="E129" i="9" s="1"/>
  <c r="D13" i="9"/>
  <c r="E13" i="9" s="1"/>
  <c r="D71" i="9"/>
  <c r="E71" i="9" s="1"/>
  <c r="D63" i="9"/>
  <c r="E63" i="9" s="1"/>
  <c r="D117" i="9"/>
  <c r="E117" i="9" s="1"/>
  <c r="D55" i="9"/>
  <c r="E55" i="9" s="1"/>
  <c r="D26" i="9"/>
  <c r="E26" i="9" s="1"/>
  <c r="P24" i="8"/>
  <c r="D73" i="9"/>
  <c r="E73" i="9" s="1"/>
  <c r="D32" i="9"/>
  <c r="E32" i="9" s="1"/>
  <c r="D18" i="9"/>
  <c r="E18" i="9" s="1"/>
  <c r="D41" i="9"/>
  <c r="E41" i="9" s="1"/>
  <c r="D102" i="9"/>
  <c r="E102" i="9" s="1"/>
  <c r="D104" i="9"/>
  <c r="E104" i="9" s="1"/>
  <c r="D133" i="9"/>
  <c r="E133" i="9" s="1"/>
  <c r="D98" i="9"/>
  <c r="E98" i="9" s="1"/>
  <c r="D40" i="9"/>
  <c r="E40" i="9" s="1"/>
  <c r="D121" i="9"/>
  <c r="E121" i="9" s="1"/>
  <c r="D59" i="9"/>
  <c r="E59" i="9" s="1"/>
  <c r="D90" i="9"/>
  <c r="E90" i="9" s="1"/>
  <c r="D44" i="9"/>
  <c r="E44" i="9" s="1"/>
  <c r="D21" i="9"/>
  <c r="E21" i="9" s="1"/>
  <c r="D37" i="9"/>
  <c r="E37" i="9" s="1"/>
  <c r="D139" i="9"/>
  <c r="E139" i="9" s="1"/>
  <c r="D116" i="9"/>
  <c r="E116" i="9" s="1"/>
  <c r="D106" i="9"/>
  <c r="E106" i="9" s="1"/>
  <c r="D105" i="9"/>
  <c r="E105" i="9" s="1"/>
  <c r="D43" i="9"/>
  <c r="E43" i="9" s="1"/>
  <c r="D74" i="9"/>
  <c r="E74" i="9" s="1"/>
  <c r="D17" i="9"/>
  <c r="E17" i="9" s="1"/>
  <c r="D147" i="9"/>
  <c r="E147" i="9" s="1"/>
  <c r="D100" i="9"/>
  <c r="E100" i="9" s="1"/>
  <c r="D145" i="9"/>
  <c r="E145" i="9" s="1"/>
  <c r="D89" i="9"/>
  <c r="E89" i="9" s="1"/>
  <c r="D128" i="9"/>
  <c r="E128" i="9" s="1"/>
  <c r="D22" i="9"/>
  <c r="E22" i="9" s="1"/>
  <c r="D57" i="9"/>
  <c r="E57" i="9" s="1"/>
  <c r="D140" i="9"/>
  <c r="E140" i="9" s="1"/>
  <c r="D120" i="9"/>
  <c r="E120" i="9" s="1"/>
  <c r="D149" i="9"/>
  <c r="E149" i="9" s="1"/>
  <c r="D77" i="9"/>
  <c r="E77" i="9" s="1"/>
  <c r="D68" i="9"/>
  <c r="E68" i="9" s="1"/>
  <c r="D19" i="9"/>
  <c r="E19" i="9" s="1"/>
  <c r="D45" i="9"/>
  <c r="E45" i="9" s="1"/>
  <c r="D144" i="9"/>
  <c r="E144" i="9" s="1"/>
  <c r="D91" i="9"/>
  <c r="E91" i="9" s="1"/>
  <c r="D50" i="9"/>
  <c r="E50" i="9" s="1"/>
  <c r="D97" i="9"/>
  <c r="E97" i="9" s="1"/>
  <c r="D48" i="9"/>
  <c r="E48" i="9" s="1"/>
  <c r="D16" i="9"/>
  <c r="E16" i="9" s="1"/>
  <c r="D33" i="9"/>
  <c r="E33" i="9" s="1"/>
  <c r="D148" i="9"/>
  <c r="E148" i="9" s="1"/>
  <c r="D94" i="9"/>
  <c r="E94" i="9" s="1"/>
  <c r="D60" i="9"/>
  <c r="E60" i="9" s="1"/>
  <c r="D14" i="9"/>
  <c r="E14" i="9" s="1"/>
  <c r="D110" i="9"/>
  <c r="E110" i="9" s="1"/>
  <c r="D122" i="9"/>
  <c r="E122" i="9" s="1"/>
  <c r="D103" i="9"/>
  <c r="E103" i="9" s="1"/>
  <c r="D46" i="9"/>
  <c r="E46" i="9" s="1"/>
  <c r="D109" i="9"/>
  <c r="E109" i="9" s="1"/>
  <c r="D47" i="9"/>
  <c r="E47" i="9" s="1"/>
  <c r="D78" i="9"/>
  <c r="E78" i="9" s="1"/>
  <c r="D70" i="9"/>
  <c r="E70" i="9" s="1"/>
  <c r="D27" i="9"/>
  <c r="E27" i="9" s="1"/>
  <c r="D138" i="9"/>
  <c r="E138" i="9" s="1"/>
  <c r="D127" i="9"/>
  <c r="E127" i="9" s="1"/>
  <c r="D87" i="9"/>
  <c r="E87" i="9" s="1"/>
  <c r="D6" i="9"/>
  <c r="E6" i="9" s="1"/>
  <c r="D93" i="9"/>
  <c r="E93" i="9" s="1"/>
  <c r="D132" i="9"/>
  <c r="E132" i="9" s="1"/>
  <c r="D23" i="9"/>
  <c r="E23" i="9" s="1"/>
  <c r="D61" i="9"/>
  <c r="E61" i="9" s="1"/>
  <c r="D52" i="9"/>
  <c r="E52" i="9" s="1"/>
  <c r="D107" i="9"/>
  <c r="E107" i="9" s="1"/>
  <c r="D7" i="9"/>
  <c r="E7" i="9" s="1"/>
  <c r="D66" i="9"/>
  <c r="E66" i="9" s="1"/>
  <c r="D113" i="9"/>
  <c r="E113" i="9" s="1"/>
  <c r="D35" i="9"/>
  <c r="E35" i="9" s="1"/>
  <c r="D20" i="9"/>
  <c r="E20" i="9" s="1"/>
  <c r="D49" i="9"/>
  <c r="E49" i="9" s="1"/>
  <c r="D10" i="9"/>
  <c r="E10" i="9" s="1"/>
  <c r="D31" i="9"/>
  <c r="E31" i="9" s="1"/>
  <c r="D142" i="9"/>
  <c r="E142" i="9" s="1"/>
  <c r="D131" i="9"/>
  <c r="E131" i="9" s="1"/>
  <c r="D108" i="9"/>
  <c r="E108" i="9" s="1"/>
  <c r="D25" i="9"/>
  <c r="E25" i="9" s="1"/>
  <c r="D72" i="9"/>
  <c r="E72" i="9" s="1"/>
  <c r="D51" i="9"/>
  <c r="E51" i="9" s="1"/>
  <c r="D24" i="9"/>
  <c r="E24" i="9" s="1"/>
  <c r="D65" i="9"/>
  <c r="E65" i="9" s="1"/>
  <c r="D111" i="9"/>
  <c r="E111" i="9" s="1"/>
  <c r="D9" i="9"/>
  <c r="E9" i="9" s="1"/>
  <c r="D126" i="9"/>
  <c r="E126" i="9" s="1"/>
  <c r="D92" i="9"/>
  <c r="E92" i="9" s="1"/>
  <c r="D137" i="9"/>
  <c r="E137" i="9" s="1"/>
  <c r="D86" i="9"/>
  <c r="E86" i="9" s="1"/>
  <c r="D69" i="9"/>
  <c r="E69" i="9" s="1"/>
  <c r="D118" i="9"/>
  <c r="E118" i="9" s="1"/>
  <c r="D99" i="9"/>
  <c r="E99" i="9" s="1"/>
  <c r="D58" i="9"/>
  <c r="E58" i="9" s="1"/>
  <c r="D112" i="9"/>
  <c r="E112" i="9" s="1"/>
  <c r="D29" i="9"/>
  <c r="E29" i="9" s="1"/>
  <c r="D101" i="9"/>
  <c r="E101" i="9" s="1"/>
  <c r="D39" i="9"/>
  <c r="E39" i="9" s="1"/>
  <c r="D114" i="9"/>
  <c r="E114" i="9" s="1"/>
  <c r="D30" i="9"/>
  <c r="E30" i="9" s="1"/>
  <c r="D115" i="9"/>
  <c r="E115" i="9" s="1"/>
  <c r="D11" i="9"/>
  <c r="E11" i="9" s="1"/>
  <c r="D130" i="9"/>
  <c r="E130" i="9" s="1"/>
  <c r="D96" i="9"/>
  <c r="E96" i="9" s="1"/>
  <c r="D141" i="9"/>
  <c r="E141" i="9" s="1"/>
  <c r="D85" i="9"/>
  <c r="E85" i="9" s="1"/>
  <c r="D64" i="9"/>
  <c r="E64" i="9" s="1"/>
  <c r="D12" i="9"/>
  <c r="E12" i="9" s="1"/>
  <c r="D134" i="9"/>
  <c r="E134" i="9" s="1"/>
  <c r="D84" i="9"/>
  <c r="E84" i="9" s="1"/>
  <c r="D150" i="9"/>
  <c r="E150" i="9" s="1"/>
  <c r="Q4" i="8"/>
  <c r="P5" i="8"/>
  <c r="T23" i="8"/>
  <c r="S23" i="8"/>
  <c r="S4" i="8"/>
  <c r="K5" i="8"/>
  <c r="J6" i="8"/>
  <c r="V6" i="8" l="1"/>
  <c r="W6" i="8" s="1"/>
  <c r="Z5" i="8"/>
  <c r="T4" i="8"/>
  <c r="S5" i="8"/>
  <c r="Q5" i="8"/>
  <c r="P6" i="8"/>
  <c r="S24" i="8"/>
  <c r="Z6" i="8"/>
  <c r="Y7" i="8"/>
  <c r="K6" i="8"/>
  <c r="J7" i="8"/>
  <c r="V7" i="8" l="1"/>
  <c r="W7" i="8" s="1"/>
  <c r="T5" i="8"/>
  <c r="S6" i="8"/>
  <c r="K7" i="8"/>
  <c r="J8" i="8"/>
  <c r="Q6" i="8"/>
  <c r="P7" i="8"/>
  <c r="Z7" i="8"/>
  <c r="Y8" i="8"/>
  <c r="V8" i="8" l="1"/>
  <c r="W8" i="8" s="1"/>
  <c r="Q7" i="8"/>
  <c r="P8" i="8"/>
  <c r="Z8" i="8"/>
  <c r="Y9" i="8"/>
  <c r="K8" i="8"/>
  <c r="J9" i="8"/>
  <c r="T6" i="8"/>
  <c r="S7" i="8"/>
  <c r="V9" i="8" l="1"/>
  <c r="W9" i="8" s="1"/>
  <c r="K9" i="8"/>
  <c r="J10" i="8"/>
  <c r="Z9" i="8"/>
  <c r="Y10" i="8"/>
  <c r="Q8" i="8"/>
  <c r="P9" i="8"/>
  <c r="T7" i="8"/>
  <c r="S8" i="8"/>
  <c r="V10" i="8" l="1"/>
  <c r="T8" i="8"/>
  <c r="S9" i="8"/>
  <c r="Z10" i="8"/>
  <c r="Y11" i="8"/>
  <c r="W10" i="8"/>
  <c r="V11" i="8"/>
  <c r="Q9" i="8"/>
  <c r="P10" i="8"/>
  <c r="K10" i="8"/>
  <c r="J11" i="8"/>
  <c r="T9" i="8" l="1"/>
  <c r="S10" i="8"/>
  <c r="Q10" i="8"/>
  <c r="P11" i="8"/>
  <c r="K11" i="8"/>
  <c r="J12" i="8"/>
  <c r="W11" i="8"/>
  <c r="V12" i="8"/>
  <c r="Z11" i="8"/>
  <c r="Y12" i="8"/>
  <c r="Z12" i="8" l="1"/>
  <c r="Y13" i="8"/>
  <c r="K12" i="8"/>
  <c r="J13" i="8"/>
  <c r="Q11" i="8"/>
  <c r="P12" i="8"/>
  <c r="W12" i="8"/>
  <c r="V13" i="8"/>
  <c r="T10" i="8"/>
  <c r="S11" i="8"/>
  <c r="Z13" i="8" l="1"/>
  <c r="K13" i="8"/>
  <c r="T11" i="8"/>
  <c r="S12" i="8"/>
  <c r="W13" i="8"/>
  <c r="Q12" i="8"/>
  <c r="P13" i="8"/>
  <c r="Q13" i="8" l="1"/>
  <c r="T12" i="8"/>
  <c r="S13" i="8"/>
  <c r="T13" i="8" l="1"/>
  <c r="G7" i="6"/>
  <c r="F7" i="6"/>
  <c r="G6" i="6"/>
  <c r="F6" i="6"/>
  <c r="G5" i="6"/>
  <c r="F5" i="6"/>
  <c r="G4" i="6"/>
  <c r="F4" i="6"/>
  <c r="G3" i="6"/>
  <c r="F3" i="6"/>
  <c r="G4" i="4"/>
  <c r="G5" i="4"/>
  <c r="G6" i="4"/>
  <c r="G7" i="4"/>
  <c r="G3" i="4"/>
  <c r="F4" i="4"/>
  <c r="F5" i="4"/>
  <c r="F6" i="4"/>
  <c r="F7" i="4"/>
  <c r="F3" i="4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4" i="3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 s="1"/>
  <c r="E4" i="3"/>
  <c r="F4" i="3" s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3" i="1"/>
  <c r="X3" i="1" l="1"/>
  <c r="O3" i="1"/>
  <c r="AG3" i="1"/>
  <c r="G4" i="7"/>
  <c r="J4" i="7"/>
  <c r="K23" i="7"/>
  <c r="J23" i="7"/>
  <c r="G150" i="7"/>
  <c r="F149" i="7"/>
  <c r="D149" i="7"/>
  <c r="E149" i="7" s="1"/>
  <c r="D145" i="7"/>
  <c r="E145" i="7" s="1"/>
  <c r="G146" i="7"/>
  <c r="F145" i="7"/>
  <c r="D141" i="7"/>
  <c r="E141" i="7" s="1"/>
  <c r="G142" i="7"/>
  <c r="F141" i="7"/>
  <c r="D135" i="7"/>
  <c r="E135" i="7" s="1"/>
  <c r="G136" i="7"/>
  <c r="F135" i="7"/>
  <c r="D129" i="7"/>
  <c r="E129" i="7" s="1"/>
  <c r="F129" i="7"/>
  <c r="G130" i="7"/>
  <c r="G124" i="7"/>
  <c r="D123" i="7"/>
  <c r="E123" i="7" s="1"/>
  <c r="F123" i="7"/>
  <c r="F119" i="7"/>
  <c r="G120" i="7"/>
  <c r="D119" i="7"/>
  <c r="E119" i="7" s="1"/>
  <c r="D113" i="7"/>
  <c r="E113" i="7" s="1"/>
  <c r="G114" i="7"/>
  <c r="F113" i="7"/>
  <c r="G108" i="7"/>
  <c r="F107" i="7"/>
  <c r="D107" i="7"/>
  <c r="E107" i="7" s="1"/>
  <c r="G102" i="7"/>
  <c r="F101" i="7"/>
  <c r="D101" i="7"/>
  <c r="E101" i="7" s="1"/>
  <c r="F95" i="7"/>
  <c r="G96" i="7"/>
  <c r="D95" i="7"/>
  <c r="E95" i="7" s="1"/>
  <c r="G92" i="7"/>
  <c r="F91" i="7"/>
  <c r="D91" i="7"/>
  <c r="E91" i="7" s="1"/>
  <c r="F87" i="7"/>
  <c r="G88" i="7"/>
  <c r="D87" i="7"/>
  <c r="E87" i="7" s="1"/>
  <c r="D81" i="7"/>
  <c r="E81" i="7" s="1"/>
  <c r="G82" i="7"/>
  <c r="F81" i="7"/>
  <c r="G76" i="7"/>
  <c r="F75" i="7"/>
  <c r="D75" i="7"/>
  <c r="E75" i="7" s="1"/>
  <c r="F71" i="7"/>
  <c r="D71" i="7"/>
  <c r="E71" i="7" s="1"/>
  <c r="G72" i="7"/>
  <c r="D65" i="7"/>
  <c r="E65" i="7" s="1"/>
  <c r="G66" i="7"/>
  <c r="F65" i="7"/>
  <c r="G60" i="7"/>
  <c r="F59" i="7"/>
  <c r="D59" i="7"/>
  <c r="E59" i="7" s="1"/>
  <c r="D53" i="7"/>
  <c r="E53" i="7" s="1"/>
  <c r="F53" i="7"/>
  <c r="G54" i="7"/>
  <c r="F47" i="7"/>
  <c r="G48" i="7"/>
  <c r="D47" i="7"/>
  <c r="E47" i="7" s="1"/>
  <c r="D41" i="7"/>
  <c r="E41" i="7" s="1"/>
  <c r="F41" i="7"/>
  <c r="G42" i="7"/>
  <c r="D37" i="7"/>
  <c r="E37" i="7" s="1"/>
  <c r="G38" i="7"/>
  <c r="F37" i="7"/>
  <c r="G32" i="7"/>
  <c r="F31" i="7"/>
  <c r="D31" i="7"/>
  <c r="E31" i="7" s="1"/>
  <c r="G24" i="7"/>
  <c r="F23" i="7"/>
  <c r="D23" i="7"/>
  <c r="E23" i="7" s="1"/>
  <c r="G18" i="7"/>
  <c r="D17" i="7"/>
  <c r="E17" i="7" s="1"/>
  <c r="F17" i="7"/>
  <c r="F11" i="7"/>
  <c r="G12" i="7"/>
  <c r="D11" i="7"/>
  <c r="E11" i="7" s="1"/>
  <c r="D5" i="7"/>
  <c r="E5" i="7" s="1"/>
  <c r="G6" i="7"/>
  <c r="F5" i="7"/>
  <c r="G144" i="7"/>
  <c r="F143" i="7"/>
  <c r="D143" i="7"/>
  <c r="E143" i="7" s="1"/>
  <c r="D137" i="7"/>
  <c r="E137" i="7" s="1"/>
  <c r="G138" i="7"/>
  <c r="F137" i="7"/>
  <c r="G132" i="7"/>
  <c r="F131" i="7"/>
  <c r="D131" i="7"/>
  <c r="E131" i="7" s="1"/>
  <c r="F127" i="7"/>
  <c r="G128" i="7"/>
  <c r="D127" i="7"/>
  <c r="E127" i="7" s="1"/>
  <c r="D121" i="7"/>
  <c r="E121" i="7" s="1"/>
  <c r="G122" i="7"/>
  <c r="F121" i="7"/>
  <c r="G116" i="7"/>
  <c r="D115" i="7"/>
  <c r="E115" i="7" s="1"/>
  <c r="F115" i="7"/>
  <c r="F111" i="7"/>
  <c r="G112" i="7"/>
  <c r="D111" i="7"/>
  <c r="E111" i="7" s="1"/>
  <c r="D105" i="7"/>
  <c r="E105" i="7" s="1"/>
  <c r="G106" i="7"/>
  <c r="F105" i="7"/>
  <c r="G100" i="7"/>
  <c r="F99" i="7"/>
  <c r="D99" i="7"/>
  <c r="E99" i="7" s="1"/>
  <c r="G94" i="7"/>
  <c r="F93" i="7"/>
  <c r="D93" i="7"/>
  <c r="E93" i="7" s="1"/>
  <c r="G86" i="7"/>
  <c r="F85" i="7"/>
  <c r="D85" i="7"/>
  <c r="E85" i="7" s="1"/>
  <c r="G84" i="7"/>
  <c r="D83" i="7"/>
  <c r="E83" i="7" s="1"/>
  <c r="F83" i="7"/>
  <c r="D77" i="7"/>
  <c r="E77" i="7" s="1"/>
  <c r="G78" i="7"/>
  <c r="F77" i="7"/>
  <c r="F69" i="7"/>
  <c r="D69" i="7"/>
  <c r="E69" i="7" s="1"/>
  <c r="G70" i="7"/>
  <c r="F63" i="7"/>
  <c r="D63" i="7"/>
  <c r="E63" i="7" s="1"/>
  <c r="G64" i="7"/>
  <c r="D57" i="7"/>
  <c r="E57" i="7" s="1"/>
  <c r="G58" i="7"/>
  <c r="F57" i="7"/>
  <c r="G52" i="7"/>
  <c r="F51" i="7"/>
  <c r="D51" i="7"/>
  <c r="E51" i="7" s="1"/>
  <c r="D45" i="7"/>
  <c r="E45" i="7" s="1"/>
  <c r="F45" i="7"/>
  <c r="G46" i="7"/>
  <c r="G40" i="7"/>
  <c r="F39" i="7"/>
  <c r="D39" i="7"/>
  <c r="E39" i="7" s="1"/>
  <c r="G34" i="7"/>
  <c r="F33" i="7"/>
  <c r="D33" i="7"/>
  <c r="E33" i="7" s="1"/>
  <c r="F27" i="7"/>
  <c r="G28" i="7"/>
  <c r="D27" i="7"/>
  <c r="E27" i="7" s="1"/>
  <c r="D21" i="7"/>
  <c r="E21" i="7" s="1"/>
  <c r="G22" i="7"/>
  <c r="F21" i="7"/>
  <c r="G16" i="7"/>
  <c r="F15" i="7"/>
  <c r="D15" i="7"/>
  <c r="E15" i="7" s="1"/>
  <c r="G10" i="7"/>
  <c r="F9" i="7"/>
  <c r="D9" i="7"/>
  <c r="E9" i="7" s="1"/>
  <c r="F150" i="7"/>
  <c r="D150" i="7"/>
  <c r="E150" i="7" s="1"/>
  <c r="G149" i="7"/>
  <c r="D148" i="7"/>
  <c r="E148" i="7" s="1"/>
  <c r="F148" i="7"/>
  <c r="G147" i="7"/>
  <c r="D146" i="7"/>
  <c r="E146" i="7" s="1"/>
  <c r="F146" i="7"/>
  <c r="D144" i="7"/>
  <c r="E144" i="7" s="1"/>
  <c r="G145" i="7"/>
  <c r="F144" i="7"/>
  <c r="F142" i="7"/>
  <c r="D142" i="7"/>
  <c r="E142" i="7" s="1"/>
  <c r="G143" i="7"/>
  <c r="G141" i="7"/>
  <c r="F140" i="7"/>
  <c r="D140" i="7"/>
  <c r="E140" i="7" s="1"/>
  <c r="G139" i="7"/>
  <c r="D138" i="7"/>
  <c r="E138" i="7" s="1"/>
  <c r="F138" i="7"/>
  <c r="D136" i="7"/>
  <c r="E136" i="7" s="1"/>
  <c r="G137" i="7"/>
  <c r="F136" i="7"/>
  <c r="F134" i="7"/>
  <c r="D134" i="7"/>
  <c r="E134" i="7" s="1"/>
  <c r="G135" i="7"/>
  <c r="G133" i="7"/>
  <c r="F132" i="7"/>
  <c r="D132" i="7"/>
  <c r="E132" i="7" s="1"/>
  <c r="G131" i="7"/>
  <c r="D130" i="7"/>
  <c r="E130" i="7" s="1"/>
  <c r="F130" i="7"/>
  <c r="D128" i="7"/>
  <c r="E128" i="7" s="1"/>
  <c r="G129" i="7"/>
  <c r="F128" i="7"/>
  <c r="F126" i="7"/>
  <c r="G127" i="7"/>
  <c r="D126" i="7"/>
  <c r="E126" i="7" s="1"/>
  <c r="G125" i="7"/>
  <c r="F124" i="7"/>
  <c r="D124" i="7"/>
  <c r="E124" i="7" s="1"/>
  <c r="G123" i="7"/>
  <c r="D122" i="7"/>
  <c r="E122" i="7" s="1"/>
  <c r="F122" i="7"/>
  <c r="G121" i="7"/>
  <c r="F120" i="7"/>
  <c r="D120" i="7"/>
  <c r="E120" i="7" s="1"/>
  <c r="F118" i="7"/>
  <c r="G119" i="7"/>
  <c r="D118" i="7"/>
  <c r="E118" i="7" s="1"/>
  <c r="G117" i="7"/>
  <c r="D116" i="7"/>
  <c r="E116" i="7" s="1"/>
  <c r="F116" i="7"/>
  <c r="G115" i="7"/>
  <c r="D114" i="7"/>
  <c r="E114" i="7" s="1"/>
  <c r="F114" i="7"/>
  <c r="G113" i="7"/>
  <c r="F112" i="7"/>
  <c r="D112" i="7"/>
  <c r="E112" i="7" s="1"/>
  <c r="F110" i="7"/>
  <c r="G111" i="7"/>
  <c r="D110" i="7"/>
  <c r="E110" i="7" s="1"/>
  <c r="G109" i="7"/>
  <c r="F108" i="7"/>
  <c r="D108" i="7"/>
  <c r="E108" i="7" s="1"/>
  <c r="G107" i="7"/>
  <c r="D106" i="7"/>
  <c r="E106" i="7" s="1"/>
  <c r="F106" i="7"/>
  <c r="G105" i="7"/>
  <c r="F104" i="7"/>
  <c r="D104" i="7"/>
  <c r="E104" i="7" s="1"/>
  <c r="F102" i="7"/>
  <c r="D102" i="7"/>
  <c r="E102" i="7" s="1"/>
  <c r="G103" i="7"/>
  <c r="G101" i="7"/>
  <c r="F100" i="7"/>
  <c r="D100" i="7"/>
  <c r="E100" i="7" s="1"/>
  <c r="G99" i="7"/>
  <c r="D98" i="7"/>
  <c r="E98" i="7" s="1"/>
  <c r="F98" i="7"/>
  <c r="D96" i="7"/>
  <c r="E96" i="7" s="1"/>
  <c r="G97" i="7"/>
  <c r="F96" i="7"/>
  <c r="F94" i="7"/>
  <c r="G95" i="7"/>
  <c r="D94" i="7"/>
  <c r="E94" i="7" s="1"/>
  <c r="G93" i="7"/>
  <c r="F92" i="7"/>
  <c r="D92" i="7"/>
  <c r="E92" i="7" s="1"/>
  <c r="D90" i="7"/>
  <c r="E90" i="7" s="1"/>
  <c r="G91" i="7"/>
  <c r="F90" i="7"/>
  <c r="G89" i="7"/>
  <c r="F88" i="7"/>
  <c r="D88" i="7"/>
  <c r="E88" i="7" s="1"/>
  <c r="F86" i="7"/>
  <c r="G87" i="7"/>
  <c r="D86" i="7"/>
  <c r="E86" i="7" s="1"/>
  <c r="G85" i="7"/>
  <c r="D84" i="7"/>
  <c r="E84" i="7" s="1"/>
  <c r="F84" i="7"/>
  <c r="D82" i="7"/>
  <c r="E82" i="7" s="1"/>
  <c r="G83" i="7"/>
  <c r="F82" i="7"/>
  <c r="G81" i="7"/>
  <c r="F80" i="7"/>
  <c r="D80" i="7"/>
  <c r="E80" i="7" s="1"/>
  <c r="F78" i="7"/>
  <c r="G79" i="7"/>
  <c r="D78" i="7"/>
  <c r="E78" i="7" s="1"/>
  <c r="G77" i="7"/>
  <c r="D76" i="7"/>
  <c r="E76" i="7" s="1"/>
  <c r="F76" i="7"/>
  <c r="D74" i="7"/>
  <c r="E74" i="7" s="1"/>
  <c r="G75" i="7"/>
  <c r="F74" i="7"/>
  <c r="D72" i="7"/>
  <c r="E72" i="7" s="1"/>
  <c r="G73" i="7"/>
  <c r="F72" i="7"/>
  <c r="F70" i="7"/>
  <c r="D70" i="7"/>
  <c r="E70" i="7" s="1"/>
  <c r="G71" i="7"/>
  <c r="G69" i="7"/>
  <c r="F68" i="7"/>
  <c r="D68" i="7"/>
  <c r="E68" i="7" s="1"/>
  <c r="D66" i="7"/>
  <c r="E66" i="7" s="1"/>
  <c r="G67" i="7"/>
  <c r="F66" i="7"/>
  <c r="D64" i="7"/>
  <c r="E64" i="7" s="1"/>
  <c r="G65" i="7"/>
  <c r="F64" i="7"/>
  <c r="F62" i="7"/>
  <c r="D62" i="7"/>
  <c r="E62" i="7" s="1"/>
  <c r="G63" i="7"/>
  <c r="G61" i="7"/>
  <c r="F60" i="7"/>
  <c r="D60" i="7"/>
  <c r="E60" i="7" s="1"/>
  <c r="D58" i="7"/>
  <c r="E58" i="7" s="1"/>
  <c r="G59" i="7"/>
  <c r="F58" i="7"/>
  <c r="D56" i="7"/>
  <c r="E56" i="7" s="1"/>
  <c r="G57" i="7"/>
  <c r="F56" i="7"/>
  <c r="F54" i="7"/>
  <c r="D54" i="7"/>
  <c r="E54" i="7" s="1"/>
  <c r="G55" i="7"/>
  <c r="G53" i="7"/>
  <c r="F52" i="7"/>
  <c r="D52" i="7"/>
  <c r="E52" i="7" s="1"/>
  <c r="D50" i="7"/>
  <c r="E50" i="7" s="1"/>
  <c r="F50" i="7"/>
  <c r="G51" i="7"/>
  <c r="G49" i="7"/>
  <c r="F48" i="7"/>
  <c r="D48" i="7"/>
  <c r="E48" i="7" s="1"/>
  <c r="F46" i="7"/>
  <c r="D46" i="7"/>
  <c r="E46" i="7" s="1"/>
  <c r="G47" i="7"/>
  <c r="G45" i="7"/>
  <c r="F44" i="7"/>
  <c r="D44" i="7"/>
  <c r="E44" i="7" s="1"/>
  <c r="D42" i="7"/>
  <c r="E42" i="7" s="1"/>
  <c r="F42" i="7"/>
  <c r="G43" i="7"/>
  <c r="G41" i="7"/>
  <c r="F40" i="7"/>
  <c r="D40" i="7"/>
  <c r="E40" i="7" s="1"/>
  <c r="D38" i="7"/>
  <c r="E38" i="7" s="1"/>
  <c r="G39" i="7"/>
  <c r="F38" i="7"/>
  <c r="D36" i="7"/>
  <c r="E36" i="7" s="1"/>
  <c r="G37" i="7"/>
  <c r="F36" i="7"/>
  <c r="F34" i="7"/>
  <c r="D34" i="7"/>
  <c r="E34" i="7" s="1"/>
  <c r="G35" i="7"/>
  <c r="G33" i="7"/>
  <c r="F32" i="7"/>
  <c r="D32" i="7"/>
  <c r="E32" i="7" s="1"/>
  <c r="D30" i="7"/>
  <c r="E30" i="7" s="1"/>
  <c r="G31" i="7"/>
  <c r="F30" i="7"/>
  <c r="F28" i="7"/>
  <c r="G29" i="7"/>
  <c r="D28" i="7"/>
  <c r="E28" i="7" s="1"/>
  <c r="F26" i="7"/>
  <c r="G27" i="7"/>
  <c r="D26" i="7"/>
  <c r="E26" i="7" s="1"/>
  <c r="G25" i="7"/>
  <c r="D24" i="7"/>
  <c r="E24" i="7" s="1"/>
  <c r="F24" i="7"/>
  <c r="D22" i="7"/>
  <c r="E22" i="7" s="1"/>
  <c r="G23" i="7"/>
  <c r="F22" i="7"/>
  <c r="D20" i="7"/>
  <c r="E20" i="7" s="1"/>
  <c r="G21" i="7"/>
  <c r="F20" i="7"/>
  <c r="F18" i="7"/>
  <c r="G19" i="7"/>
  <c r="D18" i="7"/>
  <c r="E18" i="7" s="1"/>
  <c r="G17" i="7"/>
  <c r="D16" i="7"/>
  <c r="E16" i="7" s="1"/>
  <c r="F16" i="7"/>
  <c r="D14" i="7"/>
  <c r="E14" i="7" s="1"/>
  <c r="G15" i="7"/>
  <c r="F14" i="7"/>
  <c r="G13" i="7"/>
  <c r="F12" i="7"/>
  <c r="D12" i="7"/>
  <c r="E12" i="7" s="1"/>
  <c r="F10" i="7"/>
  <c r="D10" i="7"/>
  <c r="E10" i="7" s="1"/>
  <c r="G11" i="7"/>
  <c r="G9" i="7"/>
  <c r="D8" i="7"/>
  <c r="E8" i="7" s="1"/>
  <c r="F8" i="7"/>
  <c r="D6" i="7"/>
  <c r="E6" i="7" s="1"/>
  <c r="G7" i="7"/>
  <c r="F6" i="7"/>
  <c r="F4" i="7"/>
  <c r="G5" i="7"/>
  <c r="G148" i="7"/>
  <c r="D147" i="7"/>
  <c r="E147" i="7" s="1"/>
  <c r="F147" i="7"/>
  <c r="G140" i="7"/>
  <c r="F139" i="7"/>
  <c r="D139" i="7"/>
  <c r="E139" i="7" s="1"/>
  <c r="G134" i="7"/>
  <c r="F133" i="7"/>
  <c r="D133" i="7"/>
  <c r="E133" i="7" s="1"/>
  <c r="G126" i="7"/>
  <c r="F125" i="7"/>
  <c r="D125" i="7"/>
  <c r="E125" i="7" s="1"/>
  <c r="G118" i="7"/>
  <c r="F117" i="7"/>
  <c r="D117" i="7"/>
  <c r="E117" i="7" s="1"/>
  <c r="D109" i="7"/>
  <c r="E109" i="7" s="1"/>
  <c r="G110" i="7"/>
  <c r="F109" i="7"/>
  <c r="F103" i="7"/>
  <c r="D103" i="7"/>
  <c r="E103" i="7" s="1"/>
  <c r="G104" i="7"/>
  <c r="D97" i="7"/>
  <c r="E97" i="7" s="1"/>
  <c r="F97" i="7"/>
  <c r="G98" i="7"/>
  <c r="D89" i="7"/>
  <c r="E89" i="7" s="1"/>
  <c r="G90" i="7"/>
  <c r="F89" i="7"/>
  <c r="F79" i="7"/>
  <c r="G80" i="7"/>
  <c r="D79" i="7"/>
  <c r="E79" i="7" s="1"/>
  <c r="D73" i="7"/>
  <c r="E73" i="7" s="1"/>
  <c r="G74" i="7"/>
  <c r="F73" i="7"/>
  <c r="G68" i="7"/>
  <c r="F67" i="7"/>
  <c r="D67" i="7"/>
  <c r="E67" i="7" s="1"/>
  <c r="F61" i="7"/>
  <c r="D61" i="7"/>
  <c r="E61" i="7" s="1"/>
  <c r="G62" i="7"/>
  <c r="F55" i="7"/>
  <c r="G56" i="7"/>
  <c r="D55" i="7"/>
  <c r="E55" i="7" s="1"/>
  <c r="D49" i="7"/>
  <c r="E49" i="7" s="1"/>
  <c r="G50" i="7"/>
  <c r="F49" i="7"/>
  <c r="G44" i="7"/>
  <c r="F43" i="7"/>
  <c r="D43" i="7"/>
  <c r="E43" i="7" s="1"/>
  <c r="F35" i="7"/>
  <c r="G36" i="7"/>
  <c r="D35" i="7"/>
  <c r="E35" i="7" s="1"/>
  <c r="D29" i="7"/>
  <c r="E29" i="7" s="1"/>
  <c r="G30" i="7"/>
  <c r="F29" i="7"/>
  <c r="G26" i="7"/>
  <c r="F25" i="7"/>
  <c r="D25" i="7"/>
  <c r="E25" i="7" s="1"/>
  <c r="F19" i="7"/>
  <c r="G20" i="7"/>
  <c r="D19" i="7"/>
  <c r="E19" i="7" s="1"/>
  <c r="D13" i="7"/>
  <c r="E13" i="7" s="1"/>
  <c r="G14" i="7"/>
  <c r="F13" i="7"/>
  <c r="G8" i="7"/>
  <c r="F7" i="7"/>
  <c r="D7" i="7"/>
  <c r="E7" i="7" s="1"/>
  <c r="H4" i="4"/>
  <c r="H6" i="4" s="1"/>
  <c r="I4" i="4"/>
  <c r="I6" i="4" s="1"/>
  <c r="I4" i="6"/>
  <c r="I8" i="6" s="1"/>
  <c r="H4" i="6"/>
  <c r="H6" i="6" s="1"/>
  <c r="I8" i="4" l="1"/>
  <c r="H8" i="4"/>
  <c r="K4" i="7"/>
  <c r="J5" i="7"/>
  <c r="E4" i="7"/>
  <c r="P4" i="7"/>
  <c r="Q23" i="7"/>
  <c r="P23" i="7"/>
  <c r="Z23" i="7"/>
  <c r="Y23" i="7"/>
  <c r="Y4" i="7"/>
  <c r="V4" i="7"/>
  <c r="W23" i="7"/>
  <c r="V23" i="7"/>
  <c r="J24" i="7"/>
  <c r="J4" i="4"/>
  <c r="J8" i="4"/>
  <c r="J12" i="4"/>
  <c r="J16" i="4"/>
  <c r="J20" i="4"/>
  <c r="J24" i="4"/>
  <c r="J28" i="4"/>
  <c r="J32" i="4"/>
  <c r="J5" i="4"/>
  <c r="J10" i="4"/>
  <c r="J15" i="4"/>
  <c r="J21" i="4"/>
  <c r="J26" i="4"/>
  <c r="J31" i="4"/>
  <c r="J36" i="4"/>
  <c r="J40" i="4"/>
  <c r="J44" i="4"/>
  <c r="J48" i="4"/>
  <c r="J52" i="4"/>
  <c r="J56" i="4"/>
  <c r="J60" i="4"/>
  <c r="J64" i="4"/>
  <c r="J68" i="4"/>
  <c r="J72" i="4"/>
  <c r="J76" i="4"/>
  <c r="J80" i="4"/>
  <c r="J84" i="4"/>
  <c r="J88" i="4"/>
  <c r="J92" i="4"/>
  <c r="J96" i="4"/>
  <c r="J100" i="4"/>
  <c r="J104" i="4"/>
  <c r="J108" i="4"/>
  <c r="J112" i="4"/>
  <c r="J116" i="4"/>
  <c r="J120" i="4"/>
  <c r="J124" i="4"/>
  <c r="J128" i="4"/>
  <c r="J132" i="4"/>
  <c r="J136" i="4"/>
  <c r="J140" i="4"/>
  <c r="J144" i="4"/>
  <c r="J148" i="4"/>
  <c r="J6" i="4"/>
  <c r="J13" i="4"/>
  <c r="J19" i="4"/>
  <c r="J27" i="4"/>
  <c r="J34" i="4"/>
  <c r="J39" i="4"/>
  <c r="J45" i="4"/>
  <c r="J50" i="4"/>
  <c r="J55" i="4"/>
  <c r="J61" i="4"/>
  <c r="J66" i="4"/>
  <c r="J71" i="4"/>
  <c r="J77" i="4"/>
  <c r="J82" i="4"/>
  <c r="J87" i="4"/>
  <c r="J93" i="4"/>
  <c r="J98" i="4"/>
  <c r="J103" i="4"/>
  <c r="J109" i="4"/>
  <c r="J114" i="4"/>
  <c r="J119" i="4"/>
  <c r="J125" i="4"/>
  <c r="J130" i="4"/>
  <c r="J135" i="4"/>
  <c r="J141" i="4"/>
  <c r="J146" i="4"/>
  <c r="J7" i="4"/>
  <c r="J14" i="4"/>
  <c r="J22" i="4"/>
  <c r="J29" i="4"/>
  <c r="J35" i="4"/>
  <c r="J41" i="4"/>
  <c r="J46" i="4"/>
  <c r="J51" i="4"/>
  <c r="J57" i="4"/>
  <c r="J62" i="4"/>
  <c r="J67" i="4"/>
  <c r="J73" i="4"/>
  <c r="J78" i="4"/>
  <c r="J83" i="4"/>
  <c r="J89" i="4"/>
  <c r="J94" i="4"/>
  <c r="J99" i="4"/>
  <c r="J105" i="4"/>
  <c r="J110" i="4"/>
  <c r="J115" i="4"/>
  <c r="J121" i="4"/>
  <c r="J126" i="4"/>
  <c r="J131" i="4"/>
  <c r="J137" i="4"/>
  <c r="J142" i="4"/>
  <c r="J147" i="4"/>
  <c r="J9" i="4"/>
  <c r="J17" i="4"/>
  <c r="J23" i="4"/>
  <c r="J30" i="4"/>
  <c r="J37" i="4"/>
  <c r="J42" i="4"/>
  <c r="J47" i="4"/>
  <c r="J53" i="4"/>
  <c r="J58" i="4"/>
  <c r="J63" i="4"/>
  <c r="J69" i="4"/>
  <c r="J74" i="4"/>
  <c r="J79" i="4"/>
  <c r="J85" i="4"/>
  <c r="J90" i="4"/>
  <c r="J95" i="4"/>
  <c r="J101" i="4"/>
  <c r="J106" i="4"/>
  <c r="J111" i="4"/>
  <c r="J117" i="4"/>
  <c r="J122" i="4"/>
  <c r="J127" i="4"/>
  <c r="J133" i="4"/>
  <c r="J138" i="4"/>
  <c r="J143" i="4"/>
  <c r="J149" i="4"/>
  <c r="J11" i="4"/>
  <c r="J18" i="4"/>
  <c r="J25" i="4"/>
  <c r="J33" i="4"/>
  <c r="J38" i="4"/>
  <c r="J43" i="4"/>
  <c r="J49" i="4"/>
  <c r="J54" i="4"/>
  <c r="J59" i="4"/>
  <c r="J65" i="4"/>
  <c r="J70" i="4"/>
  <c r="J75" i="4"/>
  <c r="J81" i="4"/>
  <c r="J86" i="4"/>
  <c r="J91" i="4"/>
  <c r="J97" i="4"/>
  <c r="J102" i="4"/>
  <c r="J107" i="4"/>
  <c r="J113" i="4"/>
  <c r="J118" i="4"/>
  <c r="J123" i="4"/>
  <c r="J129" i="4"/>
  <c r="J134" i="4"/>
  <c r="J139" i="4"/>
  <c r="J145" i="4"/>
  <c r="J150" i="4"/>
  <c r="J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5" i="4"/>
  <c r="M13" i="4"/>
  <c r="M21" i="4"/>
  <c r="M29" i="4"/>
  <c r="M37" i="4"/>
  <c r="M45" i="4"/>
  <c r="M53" i="4"/>
  <c r="M61" i="4"/>
  <c r="M69" i="4"/>
  <c r="M77" i="4"/>
  <c r="M85" i="4"/>
  <c r="M93" i="4"/>
  <c r="M101" i="4"/>
  <c r="M109" i="4"/>
  <c r="M117" i="4"/>
  <c r="M125" i="4"/>
  <c r="M133" i="4"/>
  <c r="M141" i="4"/>
  <c r="M149" i="4"/>
  <c r="M6" i="4"/>
  <c r="M17" i="4"/>
  <c r="M26" i="4"/>
  <c r="M38" i="4"/>
  <c r="M49" i="4"/>
  <c r="M58" i="4"/>
  <c r="M70" i="4"/>
  <c r="M81" i="4"/>
  <c r="M90" i="4"/>
  <c r="M102" i="4"/>
  <c r="M113" i="4"/>
  <c r="M122" i="4"/>
  <c r="M134" i="4"/>
  <c r="M145" i="4"/>
  <c r="M9" i="4"/>
  <c r="M18" i="4"/>
  <c r="M30" i="4"/>
  <c r="M41" i="4"/>
  <c r="M50" i="4"/>
  <c r="M62" i="4"/>
  <c r="M73" i="4"/>
  <c r="M82" i="4"/>
  <c r="M94" i="4"/>
  <c r="M105" i="4"/>
  <c r="M114" i="4"/>
  <c r="M126" i="4"/>
  <c r="M137" i="4"/>
  <c r="M146" i="4"/>
  <c r="M14" i="4"/>
  <c r="M34" i="4"/>
  <c r="M57" i="4"/>
  <c r="M78" i="4"/>
  <c r="M98" i="4"/>
  <c r="M121" i="4"/>
  <c r="M142" i="4"/>
  <c r="M22" i="4"/>
  <c r="M42" i="4"/>
  <c r="M65" i="4"/>
  <c r="M86" i="4"/>
  <c r="M106" i="4"/>
  <c r="M129" i="4"/>
  <c r="M150" i="4"/>
  <c r="M25" i="4"/>
  <c r="M46" i="4"/>
  <c r="M66" i="4"/>
  <c r="M89" i="4"/>
  <c r="M110" i="4"/>
  <c r="M130" i="4"/>
  <c r="M3" i="4"/>
  <c r="M33" i="4"/>
  <c r="M118" i="4"/>
  <c r="M54" i="4"/>
  <c r="M138" i="4"/>
  <c r="M74" i="4"/>
  <c r="M10" i="4"/>
  <c r="M97" i="4"/>
  <c r="L7" i="4"/>
  <c r="L11" i="4"/>
  <c r="L15" i="4"/>
  <c r="L19" i="4"/>
  <c r="L23" i="4"/>
  <c r="L27" i="4"/>
  <c r="L31" i="4"/>
  <c r="L35" i="4"/>
  <c r="L39" i="4"/>
  <c r="L43" i="4"/>
  <c r="L47" i="4"/>
  <c r="L51" i="4"/>
  <c r="L55" i="4"/>
  <c r="L59" i="4"/>
  <c r="L63" i="4"/>
  <c r="L67" i="4"/>
  <c r="L71" i="4"/>
  <c r="L75" i="4"/>
  <c r="L79" i="4"/>
  <c r="L83" i="4"/>
  <c r="L87" i="4"/>
  <c r="L91" i="4"/>
  <c r="L95" i="4"/>
  <c r="L99" i="4"/>
  <c r="L103" i="4"/>
  <c r="L107" i="4"/>
  <c r="L111" i="4"/>
  <c r="L115" i="4"/>
  <c r="L119" i="4"/>
  <c r="L123" i="4"/>
  <c r="L127" i="4"/>
  <c r="L131" i="4"/>
  <c r="L135" i="4"/>
  <c r="L139" i="4"/>
  <c r="L143" i="4"/>
  <c r="L147" i="4"/>
  <c r="L3" i="4"/>
  <c r="L4" i="4"/>
  <c r="L9" i="4"/>
  <c r="L14" i="4"/>
  <c r="L20" i="4"/>
  <c r="L25" i="4"/>
  <c r="L30" i="4"/>
  <c r="L36" i="4"/>
  <c r="L41" i="4"/>
  <c r="L46" i="4"/>
  <c r="L52" i="4"/>
  <c r="L57" i="4"/>
  <c r="L62" i="4"/>
  <c r="L68" i="4"/>
  <c r="L73" i="4"/>
  <c r="L78" i="4"/>
  <c r="L84" i="4"/>
  <c r="L89" i="4"/>
  <c r="L94" i="4"/>
  <c r="L100" i="4"/>
  <c r="L105" i="4"/>
  <c r="L110" i="4"/>
  <c r="L116" i="4"/>
  <c r="L121" i="4"/>
  <c r="L126" i="4"/>
  <c r="L132" i="4"/>
  <c r="L137" i="4"/>
  <c r="L142" i="4"/>
  <c r="L148" i="4"/>
  <c r="L5" i="4"/>
  <c r="L10" i="4"/>
  <c r="L16" i="4"/>
  <c r="L21" i="4"/>
  <c r="L26" i="4"/>
  <c r="L32" i="4"/>
  <c r="L37" i="4"/>
  <c r="L13" i="4"/>
  <c r="L24" i="4"/>
  <c r="L34" i="4"/>
  <c r="L44" i="4"/>
  <c r="L50" i="4"/>
  <c r="L58" i="4"/>
  <c r="L65" i="4"/>
  <c r="L72" i="4"/>
  <c r="L80" i="4"/>
  <c r="L86" i="4"/>
  <c r="L93" i="4"/>
  <c r="L101" i="4"/>
  <c r="L108" i="4"/>
  <c r="L114" i="4"/>
  <c r="L122" i="4"/>
  <c r="L129" i="4"/>
  <c r="L136" i="4"/>
  <c r="L144" i="4"/>
  <c r="L150" i="4"/>
  <c r="L6" i="4"/>
  <c r="L17" i="4"/>
  <c r="L28" i="4"/>
  <c r="L38" i="4"/>
  <c r="L45" i="4"/>
  <c r="L53" i="4"/>
  <c r="L8" i="4"/>
  <c r="L18" i="4"/>
  <c r="L29" i="4"/>
  <c r="L40" i="4"/>
  <c r="L48" i="4"/>
  <c r="L54" i="4"/>
  <c r="L61" i="4"/>
  <c r="L69" i="4"/>
  <c r="L76" i="4"/>
  <c r="L82" i="4"/>
  <c r="L90" i="4"/>
  <c r="L97" i="4"/>
  <c r="L104" i="4"/>
  <c r="L112" i="4"/>
  <c r="L118" i="4"/>
  <c r="L125" i="4"/>
  <c r="L133" i="4"/>
  <c r="L140" i="4"/>
  <c r="L146" i="4"/>
  <c r="L12" i="4"/>
  <c r="L49" i="4"/>
  <c r="L66" i="4"/>
  <c r="L81" i="4"/>
  <c r="L96" i="4"/>
  <c r="L109" i="4"/>
  <c r="L124" i="4"/>
  <c r="L138" i="4"/>
  <c r="L22" i="4"/>
  <c r="L33" i="4"/>
  <c r="L60" i="4"/>
  <c r="L74" i="4"/>
  <c r="L88" i="4"/>
  <c r="L102" i="4"/>
  <c r="L117" i="4"/>
  <c r="L130" i="4"/>
  <c r="L145" i="4"/>
  <c r="L70" i="4"/>
  <c r="L98" i="4"/>
  <c r="L128" i="4"/>
  <c r="L42" i="4"/>
  <c r="L77" i="4"/>
  <c r="L106" i="4"/>
  <c r="L134" i="4"/>
  <c r="L56" i="4"/>
  <c r="L85" i="4"/>
  <c r="L113" i="4"/>
  <c r="L141" i="4"/>
  <c r="L64" i="4"/>
  <c r="L92" i="4"/>
  <c r="L120" i="4"/>
  <c r="L149" i="4"/>
  <c r="H8" i="6"/>
  <c r="K7" i="4"/>
  <c r="K11" i="4"/>
  <c r="K15" i="4"/>
  <c r="K19" i="4"/>
  <c r="K23" i="4"/>
  <c r="K27" i="4"/>
  <c r="K31" i="4"/>
  <c r="K35" i="4"/>
  <c r="K39" i="4"/>
  <c r="K43" i="4"/>
  <c r="K47" i="4"/>
  <c r="K51" i="4"/>
  <c r="K55" i="4"/>
  <c r="K59" i="4"/>
  <c r="K63" i="4"/>
  <c r="K67" i="4"/>
  <c r="K71" i="4"/>
  <c r="K75" i="4"/>
  <c r="K79" i="4"/>
  <c r="K83" i="4"/>
  <c r="K87" i="4"/>
  <c r="K91" i="4"/>
  <c r="K95" i="4"/>
  <c r="K99" i="4"/>
  <c r="K103" i="4"/>
  <c r="K107" i="4"/>
  <c r="K111" i="4"/>
  <c r="K115" i="4"/>
  <c r="K119" i="4"/>
  <c r="K123" i="4"/>
  <c r="K127" i="4"/>
  <c r="K131" i="4"/>
  <c r="K135" i="4"/>
  <c r="K139" i="4"/>
  <c r="K143" i="4"/>
  <c r="K147" i="4"/>
  <c r="K8" i="4"/>
  <c r="K13" i="4"/>
  <c r="K18" i="4"/>
  <c r="K24" i="4"/>
  <c r="K29" i="4"/>
  <c r="K34" i="4"/>
  <c r="K40" i="4"/>
  <c r="K45" i="4"/>
  <c r="K50" i="4"/>
  <c r="K56" i="4"/>
  <c r="K61" i="4"/>
  <c r="K66" i="4"/>
  <c r="K72" i="4"/>
  <c r="K77" i="4"/>
  <c r="K82" i="4"/>
  <c r="K88" i="4"/>
  <c r="K93" i="4"/>
  <c r="K98" i="4"/>
  <c r="K104" i="4"/>
  <c r="K109" i="4"/>
  <c r="K114" i="4"/>
  <c r="K120" i="4"/>
  <c r="K125" i="4"/>
  <c r="K130" i="4"/>
  <c r="K136" i="4"/>
  <c r="K141" i="4"/>
  <c r="K146" i="4"/>
  <c r="K6" i="4"/>
  <c r="K14" i="4"/>
  <c r="K21" i="4"/>
  <c r="K28" i="4"/>
  <c r="K36" i="4"/>
  <c r="K42" i="4"/>
  <c r="K49" i="4"/>
  <c r="K57" i="4"/>
  <c r="K64" i="4"/>
  <c r="K70" i="4"/>
  <c r="K78" i="4"/>
  <c r="K85" i="4"/>
  <c r="K92" i="4"/>
  <c r="K100" i="4"/>
  <c r="K106" i="4"/>
  <c r="K113" i="4"/>
  <c r="K121" i="4"/>
  <c r="K128" i="4"/>
  <c r="K134" i="4"/>
  <c r="K142" i="4"/>
  <c r="K149" i="4"/>
  <c r="K4" i="4"/>
  <c r="K10" i="4"/>
  <c r="K17" i="4"/>
  <c r="K25" i="4"/>
  <c r="K32" i="4"/>
  <c r="K38" i="4"/>
  <c r="K46" i="4"/>
  <c r="K53" i="4"/>
  <c r="K60" i="4"/>
  <c r="K68" i="4"/>
  <c r="K74" i="4"/>
  <c r="K81" i="4"/>
  <c r="K89" i="4"/>
  <c r="K96" i="4"/>
  <c r="K102" i="4"/>
  <c r="K110" i="4"/>
  <c r="K117" i="4"/>
  <c r="K124" i="4"/>
  <c r="K132" i="4"/>
  <c r="K138" i="4"/>
  <c r="K145" i="4"/>
  <c r="K9" i="4"/>
  <c r="K22" i="4"/>
  <c r="K37" i="4"/>
  <c r="K52" i="4"/>
  <c r="K65" i="4"/>
  <c r="K80" i="4"/>
  <c r="K94" i="4"/>
  <c r="K108" i="4"/>
  <c r="K122" i="4"/>
  <c r="K137" i="4"/>
  <c r="K150" i="4"/>
  <c r="K12" i="4"/>
  <c r="K26" i="4"/>
  <c r="K41" i="4"/>
  <c r="K54" i="4"/>
  <c r="K69" i="4"/>
  <c r="K84" i="4"/>
  <c r="K97" i="4"/>
  <c r="K112" i="4"/>
  <c r="K126" i="4"/>
  <c r="K140" i="4"/>
  <c r="K16" i="4"/>
  <c r="K30" i="4"/>
  <c r="K44" i="4"/>
  <c r="K58" i="4"/>
  <c r="K73" i="4"/>
  <c r="K86" i="4"/>
  <c r="K101" i="4"/>
  <c r="K116" i="4"/>
  <c r="K129" i="4"/>
  <c r="K144" i="4"/>
  <c r="K5" i="4"/>
  <c r="K20" i="4"/>
  <c r="K33" i="4"/>
  <c r="K48" i="4"/>
  <c r="K62" i="4"/>
  <c r="K76" i="4"/>
  <c r="K90" i="4"/>
  <c r="K105" i="4"/>
  <c r="K118" i="4"/>
  <c r="K133" i="4"/>
  <c r="K148" i="4"/>
  <c r="K3" i="4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4" i="6"/>
  <c r="J3" i="6"/>
  <c r="J5" i="6"/>
  <c r="J6" i="6"/>
  <c r="M147" i="6"/>
  <c r="P147" i="6" s="1"/>
  <c r="M143" i="6"/>
  <c r="P143" i="6" s="1"/>
  <c r="M139" i="6"/>
  <c r="P139" i="6" s="1"/>
  <c r="M135" i="6"/>
  <c r="P135" i="6" s="1"/>
  <c r="M131" i="6"/>
  <c r="P131" i="6" s="1"/>
  <c r="M127" i="6"/>
  <c r="P127" i="6" s="1"/>
  <c r="M123" i="6"/>
  <c r="P123" i="6" s="1"/>
  <c r="M119" i="6"/>
  <c r="P119" i="6" s="1"/>
  <c r="M115" i="6"/>
  <c r="P115" i="6" s="1"/>
  <c r="M111" i="6"/>
  <c r="P111" i="6" s="1"/>
  <c r="M107" i="6"/>
  <c r="P107" i="6" s="1"/>
  <c r="M103" i="6"/>
  <c r="P103" i="6" s="1"/>
  <c r="M14" i="6"/>
  <c r="P14" i="6" s="1"/>
  <c r="M10" i="6"/>
  <c r="P10" i="6" s="1"/>
  <c r="M6" i="6"/>
  <c r="P6" i="6" s="1"/>
  <c r="M5" i="6"/>
  <c r="P5" i="6" s="1"/>
  <c r="M31" i="6"/>
  <c r="P31" i="6" s="1"/>
  <c r="M150" i="6"/>
  <c r="P150" i="6" s="1"/>
  <c r="M146" i="6"/>
  <c r="P146" i="6" s="1"/>
  <c r="M142" i="6"/>
  <c r="P142" i="6" s="1"/>
  <c r="M138" i="6"/>
  <c r="P138" i="6" s="1"/>
  <c r="M134" i="6"/>
  <c r="P134" i="6" s="1"/>
  <c r="M130" i="6"/>
  <c r="P130" i="6" s="1"/>
  <c r="M126" i="6"/>
  <c r="P126" i="6" s="1"/>
  <c r="M122" i="6"/>
  <c r="P122" i="6" s="1"/>
  <c r="M118" i="6"/>
  <c r="P118" i="6" s="1"/>
  <c r="M114" i="6"/>
  <c r="P114" i="6" s="1"/>
  <c r="M110" i="6"/>
  <c r="P110" i="6" s="1"/>
  <c r="M106" i="6"/>
  <c r="P106" i="6" s="1"/>
  <c r="M102" i="6"/>
  <c r="P102" i="6" s="1"/>
  <c r="M100" i="6"/>
  <c r="P100" i="6" s="1"/>
  <c r="M98" i="6"/>
  <c r="P98" i="6" s="1"/>
  <c r="M96" i="6"/>
  <c r="P96" i="6" s="1"/>
  <c r="M94" i="6"/>
  <c r="P94" i="6" s="1"/>
  <c r="M92" i="6"/>
  <c r="P92" i="6" s="1"/>
  <c r="M90" i="6"/>
  <c r="P90" i="6" s="1"/>
  <c r="M88" i="6"/>
  <c r="P88" i="6" s="1"/>
  <c r="M86" i="6"/>
  <c r="P86" i="6" s="1"/>
  <c r="M84" i="6"/>
  <c r="P84" i="6" s="1"/>
  <c r="M82" i="6"/>
  <c r="P82" i="6" s="1"/>
  <c r="M80" i="6"/>
  <c r="P80" i="6" s="1"/>
  <c r="M78" i="6"/>
  <c r="P78" i="6" s="1"/>
  <c r="M76" i="6"/>
  <c r="P76" i="6" s="1"/>
  <c r="M74" i="6"/>
  <c r="P74" i="6" s="1"/>
  <c r="M72" i="6"/>
  <c r="P72" i="6" s="1"/>
  <c r="M70" i="6"/>
  <c r="P70" i="6" s="1"/>
  <c r="M68" i="6"/>
  <c r="P68" i="6" s="1"/>
  <c r="M66" i="6"/>
  <c r="P66" i="6" s="1"/>
  <c r="M64" i="6"/>
  <c r="P64" i="6" s="1"/>
  <c r="M62" i="6"/>
  <c r="P62" i="6" s="1"/>
  <c r="M60" i="6"/>
  <c r="P60" i="6" s="1"/>
  <c r="M58" i="6"/>
  <c r="P58" i="6" s="1"/>
  <c r="M56" i="6"/>
  <c r="P56" i="6" s="1"/>
  <c r="M54" i="6"/>
  <c r="P54" i="6" s="1"/>
  <c r="M52" i="6"/>
  <c r="P52" i="6" s="1"/>
  <c r="M50" i="6"/>
  <c r="P50" i="6" s="1"/>
  <c r="M48" i="6"/>
  <c r="P48" i="6" s="1"/>
  <c r="M46" i="6"/>
  <c r="P46" i="6" s="1"/>
  <c r="M44" i="6"/>
  <c r="P44" i="6" s="1"/>
  <c r="M42" i="6"/>
  <c r="P42" i="6" s="1"/>
  <c r="M40" i="6"/>
  <c r="P40" i="6" s="1"/>
  <c r="M38" i="6"/>
  <c r="P38" i="6" s="1"/>
  <c r="M36" i="6"/>
  <c r="P36" i="6" s="1"/>
  <c r="M34" i="6"/>
  <c r="P34" i="6" s="1"/>
  <c r="M32" i="6"/>
  <c r="P32" i="6" s="1"/>
  <c r="M30" i="6"/>
  <c r="P30" i="6" s="1"/>
  <c r="M28" i="6"/>
  <c r="P28" i="6" s="1"/>
  <c r="M26" i="6"/>
  <c r="P26" i="6" s="1"/>
  <c r="M24" i="6"/>
  <c r="P24" i="6" s="1"/>
  <c r="M22" i="6"/>
  <c r="P22" i="6" s="1"/>
  <c r="M20" i="6"/>
  <c r="P20" i="6" s="1"/>
  <c r="M18" i="6"/>
  <c r="P18" i="6" s="1"/>
  <c r="M15" i="6"/>
  <c r="P15" i="6" s="1"/>
  <c r="M11" i="6"/>
  <c r="M149" i="6"/>
  <c r="P149" i="6" s="1"/>
  <c r="M145" i="6"/>
  <c r="P145" i="6" s="1"/>
  <c r="M141" i="6"/>
  <c r="P141" i="6" s="1"/>
  <c r="M137" i="6"/>
  <c r="P137" i="6" s="1"/>
  <c r="M133" i="6"/>
  <c r="P133" i="6" s="1"/>
  <c r="M129" i="6"/>
  <c r="P129" i="6" s="1"/>
  <c r="M125" i="6"/>
  <c r="P125" i="6" s="1"/>
  <c r="M121" i="6"/>
  <c r="P121" i="6" s="1"/>
  <c r="M117" i="6"/>
  <c r="P117" i="6" s="1"/>
  <c r="M113" i="6"/>
  <c r="P113" i="6" s="1"/>
  <c r="M109" i="6"/>
  <c r="P109" i="6" s="1"/>
  <c r="M105" i="6"/>
  <c r="P105" i="6" s="1"/>
  <c r="M16" i="6"/>
  <c r="P16" i="6" s="1"/>
  <c r="M12" i="6"/>
  <c r="P12" i="6" s="1"/>
  <c r="M8" i="6"/>
  <c r="P8" i="6" s="1"/>
  <c r="M4" i="6"/>
  <c r="P4" i="6" s="1"/>
  <c r="M3" i="6"/>
  <c r="P3" i="6" s="1"/>
  <c r="M148" i="6"/>
  <c r="P148" i="6" s="1"/>
  <c r="M144" i="6"/>
  <c r="P144" i="6" s="1"/>
  <c r="M140" i="6"/>
  <c r="P140" i="6" s="1"/>
  <c r="M136" i="6"/>
  <c r="P136" i="6" s="1"/>
  <c r="M132" i="6"/>
  <c r="P132" i="6" s="1"/>
  <c r="M128" i="6"/>
  <c r="P128" i="6" s="1"/>
  <c r="M124" i="6"/>
  <c r="P124" i="6" s="1"/>
  <c r="M120" i="6"/>
  <c r="P120" i="6" s="1"/>
  <c r="M116" i="6"/>
  <c r="P116" i="6" s="1"/>
  <c r="M112" i="6"/>
  <c r="P112" i="6" s="1"/>
  <c r="M108" i="6"/>
  <c r="P108" i="6" s="1"/>
  <c r="M104" i="6"/>
  <c r="P104" i="6" s="1"/>
  <c r="M101" i="6"/>
  <c r="P101" i="6" s="1"/>
  <c r="M99" i="6"/>
  <c r="P99" i="6" s="1"/>
  <c r="M97" i="6"/>
  <c r="P97" i="6" s="1"/>
  <c r="M95" i="6"/>
  <c r="P95" i="6" s="1"/>
  <c r="M93" i="6"/>
  <c r="P93" i="6" s="1"/>
  <c r="M91" i="6"/>
  <c r="P91" i="6" s="1"/>
  <c r="M89" i="6"/>
  <c r="P89" i="6" s="1"/>
  <c r="M87" i="6"/>
  <c r="P87" i="6" s="1"/>
  <c r="M85" i="6"/>
  <c r="P85" i="6" s="1"/>
  <c r="M83" i="6"/>
  <c r="P83" i="6" s="1"/>
  <c r="M81" i="6"/>
  <c r="P81" i="6" s="1"/>
  <c r="M79" i="6"/>
  <c r="P79" i="6" s="1"/>
  <c r="M77" i="6"/>
  <c r="P77" i="6" s="1"/>
  <c r="M75" i="6"/>
  <c r="P75" i="6" s="1"/>
  <c r="M73" i="6"/>
  <c r="P73" i="6" s="1"/>
  <c r="M71" i="6"/>
  <c r="P71" i="6" s="1"/>
  <c r="M69" i="6"/>
  <c r="P69" i="6" s="1"/>
  <c r="M67" i="6"/>
  <c r="P67" i="6" s="1"/>
  <c r="M65" i="6"/>
  <c r="P65" i="6" s="1"/>
  <c r="M63" i="6"/>
  <c r="P63" i="6" s="1"/>
  <c r="M61" i="6"/>
  <c r="P61" i="6" s="1"/>
  <c r="M59" i="6"/>
  <c r="P59" i="6" s="1"/>
  <c r="M57" i="6"/>
  <c r="P57" i="6" s="1"/>
  <c r="M55" i="6"/>
  <c r="P55" i="6" s="1"/>
  <c r="M53" i="6"/>
  <c r="P53" i="6" s="1"/>
  <c r="M51" i="6"/>
  <c r="P51" i="6" s="1"/>
  <c r="M49" i="6"/>
  <c r="P49" i="6" s="1"/>
  <c r="M47" i="6"/>
  <c r="P47" i="6" s="1"/>
  <c r="M45" i="6"/>
  <c r="P45" i="6" s="1"/>
  <c r="M43" i="6"/>
  <c r="P43" i="6" s="1"/>
  <c r="M41" i="6"/>
  <c r="P41" i="6" s="1"/>
  <c r="M39" i="6"/>
  <c r="P39" i="6" s="1"/>
  <c r="M37" i="6"/>
  <c r="P37" i="6" s="1"/>
  <c r="M35" i="6"/>
  <c r="P35" i="6" s="1"/>
  <c r="M33" i="6"/>
  <c r="P33" i="6" s="1"/>
  <c r="M29" i="6"/>
  <c r="P29" i="6" s="1"/>
  <c r="M27" i="6"/>
  <c r="P27" i="6" s="1"/>
  <c r="M25" i="6"/>
  <c r="P25" i="6" s="1"/>
  <c r="M23" i="6"/>
  <c r="P23" i="6" s="1"/>
  <c r="M21" i="6"/>
  <c r="P21" i="6" s="1"/>
  <c r="M19" i="6"/>
  <c r="P19" i="6" s="1"/>
  <c r="M17" i="6"/>
  <c r="M13" i="6"/>
  <c r="P13" i="6" s="1"/>
  <c r="M9" i="6"/>
  <c r="M7" i="6"/>
  <c r="P7" i="6" s="1"/>
  <c r="L140" i="6"/>
  <c r="L138" i="6"/>
  <c r="L137" i="6"/>
  <c r="L124" i="6"/>
  <c r="L122" i="6"/>
  <c r="L121" i="6"/>
  <c r="L108" i="6"/>
  <c r="L106" i="6"/>
  <c r="L105" i="6"/>
  <c r="L93" i="6"/>
  <c r="L91" i="6"/>
  <c r="L90" i="6"/>
  <c r="L77" i="6"/>
  <c r="L75" i="6"/>
  <c r="L74" i="6"/>
  <c r="L61" i="6"/>
  <c r="L59" i="6"/>
  <c r="L58" i="6"/>
  <c r="L45" i="6"/>
  <c r="L43" i="6"/>
  <c r="L42" i="6"/>
  <c r="L29" i="6"/>
  <c r="L27" i="6"/>
  <c r="L26" i="6"/>
  <c r="L14" i="6"/>
  <c r="L10" i="6"/>
  <c r="I6" i="6"/>
  <c r="L28" i="6" l="1"/>
  <c r="L44" i="6"/>
  <c r="L60" i="6"/>
  <c r="L76" i="6"/>
  <c r="L92" i="6"/>
  <c r="L107" i="6"/>
  <c r="L123" i="6"/>
  <c r="L139" i="6"/>
  <c r="L13" i="6"/>
  <c r="L30" i="6"/>
  <c r="L46" i="6"/>
  <c r="L62" i="6"/>
  <c r="L78" i="6"/>
  <c r="L94" i="6"/>
  <c r="L109" i="6"/>
  <c r="L125" i="6"/>
  <c r="L141" i="6"/>
  <c r="L17" i="6"/>
  <c r="L31" i="6"/>
  <c r="L47" i="6"/>
  <c r="L63" i="6"/>
  <c r="L79" i="6"/>
  <c r="L95" i="6"/>
  <c r="L110" i="6"/>
  <c r="L126" i="6"/>
  <c r="L142" i="6"/>
  <c r="L7" i="6"/>
  <c r="L32" i="6"/>
  <c r="L48" i="6"/>
  <c r="L64" i="6"/>
  <c r="L80" i="6"/>
  <c r="L96" i="6"/>
  <c r="L111" i="6"/>
  <c r="L127" i="6"/>
  <c r="L143" i="6"/>
  <c r="L81" i="6"/>
  <c r="L49" i="6"/>
  <c r="L66" i="6"/>
  <c r="L33" i="6"/>
  <c r="L144" i="6"/>
  <c r="L113" i="6"/>
  <c r="L16" i="6"/>
  <c r="L128" i="6"/>
  <c r="L50" i="6"/>
  <c r="L98" i="6"/>
  <c r="L145" i="6"/>
  <c r="L35" i="6"/>
  <c r="L67" i="6"/>
  <c r="L99" i="6"/>
  <c r="L130" i="6"/>
  <c r="L11" i="6"/>
  <c r="L20" i="6"/>
  <c r="L36" i="6"/>
  <c r="L52" i="6"/>
  <c r="L68" i="6"/>
  <c r="L84" i="6"/>
  <c r="L100" i="6"/>
  <c r="L115" i="6"/>
  <c r="L131" i="6"/>
  <c r="L147" i="6"/>
  <c r="L34" i="6"/>
  <c r="L82" i="6"/>
  <c r="L129" i="6"/>
  <c r="L19" i="6"/>
  <c r="L51" i="6"/>
  <c r="L83" i="6"/>
  <c r="L114" i="6"/>
  <c r="L146" i="6"/>
  <c r="L15" i="6"/>
  <c r="L21" i="6"/>
  <c r="L37" i="6"/>
  <c r="L53" i="6"/>
  <c r="L69" i="6"/>
  <c r="L85" i="6"/>
  <c r="L101" i="6"/>
  <c r="L116" i="6"/>
  <c r="L132" i="6"/>
  <c r="L148" i="6"/>
  <c r="L65" i="6"/>
  <c r="L38" i="6"/>
  <c r="L133" i="6"/>
  <c r="L97" i="6"/>
  <c r="L86" i="6"/>
  <c r="L8" i="6"/>
  <c r="L18" i="6"/>
  <c r="L22" i="6"/>
  <c r="L70" i="6"/>
  <c r="L117" i="6"/>
  <c r="L23" i="6"/>
  <c r="L55" i="6"/>
  <c r="L87" i="6"/>
  <c r="L134" i="6"/>
  <c r="L5" i="6"/>
  <c r="L24" i="6"/>
  <c r="L40" i="6"/>
  <c r="L56" i="6"/>
  <c r="L72" i="6"/>
  <c r="L88" i="6"/>
  <c r="L103" i="6"/>
  <c r="L119" i="6"/>
  <c r="L135" i="6"/>
  <c r="L112" i="6"/>
  <c r="L12" i="6"/>
  <c r="L3" i="6"/>
  <c r="L54" i="6"/>
  <c r="L102" i="6"/>
  <c r="L149" i="6"/>
  <c r="L4" i="6"/>
  <c r="L39" i="6"/>
  <c r="L71" i="6"/>
  <c r="L118" i="6"/>
  <c r="L150" i="6"/>
  <c r="L6" i="6"/>
  <c r="L25" i="6"/>
  <c r="L41" i="6"/>
  <c r="L57" i="6"/>
  <c r="L73" i="6"/>
  <c r="L89" i="6"/>
  <c r="L104" i="6"/>
  <c r="L120" i="6"/>
  <c r="L136" i="6"/>
  <c r="V24" i="7"/>
  <c r="Y24" i="7"/>
  <c r="H20" i="7"/>
  <c r="C19" i="10"/>
  <c r="C19" i="8"/>
  <c r="H20" i="8" s="1"/>
  <c r="H38" i="7"/>
  <c r="C37" i="10"/>
  <c r="C37" i="8"/>
  <c r="H38" i="8" s="1"/>
  <c r="H62" i="7"/>
  <c r="C61" i="10"/>
  <c r="C61" i="8"/>
  <c r="H62" i="8" s="1"/>
  <c r="H70" i="7"/>
  <c r="C69" i="10"/>
  <c r="C69" i="8"/>
  <c r="H70" i="8" s="1"/>
  <c r="H94" i="7"/>
  <c r="C93" i="10"/>
  <c r="C93" i="8"/>
  <c r="H94" i="8" s="1"/>
  <c r="H117" i="7"/>
  <c r="C116" i="10"/>
  <c r="C116" i="8"/>
  <c r="H117" i="8" s="1"/>
  <c r="H149" i="7"/>
  <c r="C148" i="10"/>
  <c r="C148" i="8"/>
  <c r="H149" i="8" s="1"/>
  <c r="C3" i="10"/>
  <c r="G4" i="10" s="1"/>
  <c r="C3" i="8"/>
  <c r="H17" i="7"/>
  <c r="C16" i="10"/>
  <c r="C16" i="8"/>
  <c r="H17" i="8" s="1"/>
  <c r="H118" i="7"/>
  <c r="C117" i="10"/>
  <c r="C117" i="8"/>
  <c r="H118" i="8" s="1"/>
  <c r="H134" i="7"/>
  <c r="C133" i="10"/>
  <c r="C133" i="8"/>
  <c r="H134" i="8" s="1"/>
  <c r="H150" i="7"/>
  <c r="C149" i="10"/>
  <c r="C149" i="8"/>
  <c r="H150" i="8" s="1"/>
  <c r="H29" i="7"/>
  <c r="C28" i="10"/>
  <c r="C28" i="8"/>
  <c r="H29" i="8" s="1"/>
  <c r="H37" i="7"/>
  <c r="C36" i="10"/>
  <c r="C36" i="8"/>
  <c r="H37" i="8" s="1"/>
  <c r="H45" i="7"/>
  <c r="C44" i="10"/>
  <c r="C44" i="8"/>
  <c r="H45" i="8" s="1"/>
  <c r="H53" i="7"/>
  <c r="C52" i="10"/>
  <c r="C52" i="8"/>
  <c r="H53" i="8" s="1"/>
  <c r="H61" i="7"/>
  <c r="C60" i="10"/>
  <c r="C60" i="8"/>
  <c r="H61" i="8" s="1"/>
  <c r="H69" i="7"/>
  <c r="C68" i="10"/>
  <c r="C68" i="8"/>
  <c r="H69" i="8" s="1"/>
  <c r="H77" i="7"/>
  <c r="C76" i="10"/>
  <c r="C76" i="8"/>
  <c r="H77" i="8" s="1"/>
  <c r="H85" i="7"/>
  <c r="C84" i="10"/>
  <c r="C84" i="8"/>
  <c r="H85" i="8" s="1"/>
  <c r="H93" i="7"/>
  <c r="C92" i="10"/>
  <c r="C92" i="8"/>
  <c r="H93" i="8" s="1"/>
  <c r="H101" i="7"/>
  <c r="C100" i="10"/>
  <c r="C100" i="8"/>
  <c r="H101" i="8" s="1"/>
  <c r="H115" i="7"/>
  <c r="C114" i="10"/>
  <c r="C114" i="8"/>
  <c r="H115" i="8" s="1"/>
  <c r="H131" i="7"/>
  <c r="C130" i="10"/>
  <c r="C130" i="8"/>
  <c r="H131" i="8" s="1"/>
  <c r="H147" i="7"/>
  <c r="C146" i="10"/>
  <c r="C146" i="8"/>
  <c r="H147" i="8" s="1"/>
  <c r="H32" i="7"/>
  <c r="C31" i="10"/>
  <c r="C31" i="8"/>
  <c r="H32" i="8" s="1"/>
  <c r="H15" i="7"/>
  <c r="C14" i="10"/>
  <c r="C14" i="8"/>
  <c r="H15" i="8" s="1"/>
  <c r="H116" i="7"/>
  <c r="C115" i="10"/>
  <c r="C115" i="8"/>
  <c r="H116" i="8" s="1"/>
  <c r="H132" i="7"/>
  <c r="C131" i="10"/>
  <c r="C131" i="8"/>
  <c r="H132" i="8" s="1"/>
  <c r="H148" i="7"/>
  <c r="C147" i="10"/>
  <c r="C147" i="8"/>
  <c r="H148" i="8" s="1"/>
  <c r="Q4" i="7"/>
  <c r="P5" i="7"/>
  <c r="H8" i="7"/>
  <c r="C7" i="10"/>
  <c r="C7" i="8"/>
  <c r="H8" i="8" s="1"/>
  <c r="H46" i="7"/>
  <c r="C45" i="10"/>
  <c r="C45" i="8"/>
  <c r="H46" i="8" s="1"/>
  <c r="H10" i="7"/>
  <c r="C9" i="10"/>
  <c r="C9" i="8"/>
  <c r="H10" i="8" s="1"/>
  <c r="H22" i="7"/>
  <c r="C21" i="10"/>
  <c r="C21" i="8"/>
  <c r="H22" i="8" s="1"/>
  <c r="H30" i="7"/>
  <c r="C29" i="10"/>
  <c r="C29" i="8"/>
  <c r="H30" i="8" s="1"/>
  <c r="H40" i="7"/>
  <c r="C39" i="10"/>
  <c r="C39" i="8"/>
  <c r="H40" i="8" s="1"/>
  <c r="H48" i="7"/>
  <c r="C47" i="10"/>
  <c r="C47" i="8"/>
  <c r="H48" i="8" s="1"/>
  <c r="H56" i="7"/>
  <c r="C55" i="10"/>
  <c r="C55" i="8"/>
  <c r="H56" i="8" s="1"/>
  <c r="H64" i="7"/>
  <c r="C63" i="10"/>
  <c r="C63" i="8"/>
  <c r="H64" i="8" s="1"/>
  <c r="H72" i="7"/>
  <c r="C71" i="10"/>
  <c r="C71" i="8"/>
  <c r="H72" i="8" s="1"/>
  <c r="H80" i="7"/>
  <c r="C79" i="10"/>
  <c r="C79" i="8"/>
  <c r="H80" i="8" s="1"/>
  <c r="H88" i="7"/>
  <c r="C87" i="10"/>
  <c r="C87" i="8"/>
  <c r="H88" i="8" s="1"/>
  <c r="H96" i="7"/>
  <c r="C95" i="10"/>
  <c r="C95" i="8"/>
  <c r="H96" i="8" s="1"/>
  <c r="H105" i="7"/>
  <c r="C104" i="10"/>
  <c r="C104" i="8"/>
  <c r="H105" i="8" s="1"/>
  <c r="H121" i="7"/>
  <c r="C120" i="10"/>
  <c r="C120" i="8"/>
  <c r="H121" i="8" s="1"/>
  <c r="H137" i="7"/>
  <c r="C136" i="10"/>
  <c r="C136" i="8"/>
  <c r="H137" i="8" s="1"/>
  <c r="H5" i="7"/>
  <c r="C4" i="10"/>
  <c r="C4" i="8"/>
  <c r="H5" i="8" s="1"/>
  <c r="H106" i="7"/>
  <c r="C105" i="10"/>
  <c r="C105" i="8"/>
  <c r="H106" i="8" s="1"/>
  <c r="H122" i="7"/>
  <c r="C121" i="10"/>
  <c r="C121" i="8"/>
  <c r="H122" i="8" s="1"/>
  <c r="H138" i="7"/>
  <c r="C137" i="10"/>
  <c r="C137" i="8"/>
  <c r="H138" i="8" s="1"/>
  <c r="H12" i="7"/>
  <c r="C11" i="10"/>
  <c r="C11" i="8"/>
  <c r="H12" i="8" s="1"/>
  <c r="H23" i="7"/>
  <c r="C22" i="10"/>
  <c r="C22" i="8"/>
  <c r="H23" i="8" s="1"/>
  <c r="H31" i="7"/>
  <c r="C30" i="10"/>
  <c r="C30" i="8"/>
  <c r="H31" i="8" s="1"/>
  <c r="H39" i="7"/>
  <c r="C38" i="10"/>
  <c r="C38" i="8"/>
  <c r="H39" i="8" s="1"/>
  <c r="H47" i="7"/>
  <c r="C46" i="10"/>
  <c r="C46" i="8"/>
  <c r="H47" i="8" s="1"/>
  <c r="H55" i="7"/>
  <c r="C54" i="10"/>
  <c r="C54" i="8"/>
  <c r="H55" i="8" s="1"/>
  <c r="H63" i="7"/>
  <c r="C62" i="10"/>
  <c r="C62" i="8"/>
  <c r="H63" i="8" s="1"/>
  <c r="H71" i="7"/>
  <c r="C70" i="10"/>
  <c r="C70" i="8"/>
  <c r="H71" i="8" s="1"/>
  <c r="H79" i="7"/>
  <c r="C78" i="10"/>
  <c r="C78" i="8"/>
  <c r="H79" i="8" s="1"/>
  <c r="H87" i="7"/>
  <c r="C86" i="10"/>
  <c r="C86" i="8"/>
  <c r="H87" i="8" s="1"/>
  <c r="H95" i="7"/>
  <c r="C94" i="10"/>
  <c r="C94" i="8"/>
  <c r="H95" i="8" s="1"/>
  <c r="H103" i="7"/>
  <c r="C102" i="10"/>
  <c r="C102" i="8"/>
  <c r="H103" i="8" s="1"/>
  <c r="H119" i="7"/>
  <c r="C118" i="10"/>
  <c r="C118" i="8"/>
  <c r="H119" i="8" s="1"/>
  <c r="H135" i="7"/>
  <c r="C134" i="10"/>
  <c r="C134" i="8"/>
  <c r="H135" i="8" s="1"/>
  <c r="C150" i="10"/>
  <c r="C150" i="8"/>
  <c r="H6" i="7"/>
  <c r="C5" i="10"/>
  <c r="C5" i="8"/>
  <c r="H6" i="8" s="1"/>
  <c r="H104" i="7"/>
  <c r="C103" i="10"/>
  <c r="C103" i="8"/>
  <c r="H104" i="8" s="1"/>
  <c r="H120" i="7"/>
  <c r="C119" i="10"/>
  <c r="C119" i="8"/>
  <c r="H120" i="8" s="1"/>
  <c r="H136" i="7"/>
  <c r="C135" i="10"/>
  <c r="C135" i="8"/>
  <c r="H136" i="8" s="1"/>
  <c r="T23" i="7"/>
  <c r="S23" i="7"/>
  <c r="S4" i="7"/>
  <c r="H28" i="7"/>
  <c r="C27" i="10"/>
  <c r="C27" i="8"/>
  <c r="H28" i="8" s="1"/>
  <c r="H54" i="7"/>
  <c r="C53" i="10"/>
  <c r="C53" i="8"/>
  <c r="H54" i="8" s="1"/>
  <c r="H78" i="7"/>
  <c r="C77" i="10"/>
  <c r="C77" i="8"/>
  <c r="H78" i="8" s="1"/>
  <c r="H86" i="7"/>
  <c r="C85" i="10"/>
  <c r="C85" i="8"/>
  <c r="H86" i="8" s="1"/>
  <c r="H102" i="7"/>
  <c r="C101" i="10"/>
  <c r="C101" i="8"/>
  <c r="H102" i="8" s="1"/>
  <c r="H133" i="7"/>
  <c r="C132" i="10"/>
  <c r="C132" i="8"/>
  <c r="H133" i="8" s="1"/>
  <c r="H21" i="7"/>
  <c r="C20" i="10"/>
  <c r="C20" i="8"/>
  <c r="H21" i="8" s="1"/>
  <c r="H14" i="7"/>
  <c r="C13" i="10"/>
  <c r="C13" i="8"/>
  <c r="H14" i="8" s="1"/>
  <c r="H24" i="7"/>
  <c r="C23" i="10"/>
  <c r="C23" i="8"/>
  <c r="H24" i="8" s="1"/>
  <c r="H34" i="7"/>
  <c r="C33" i="10"/>
  <c r="C33" i="8"/>
  <c r="H34" i="8" s="1"/>
  <c r="H42" i="7"/>
  <c r="C41" i="10"/>
  <c r="C41" i="8"/>
  <c r="H42" i="8" s="1"/>
  <c r="H50" i="7"/>
  <c r="C49" i="10"/>
  <c r="C49" i="8"/>
  <c r="H50" i="8" s="1"/>
  <c r="H58" i="7"/>
  <c r="C57" i="10"/>
  <c r="C57" i="8"/>
  <c r="H58" i="8" s="1"/>
  <c r="H66" i="7"/>
  <c r="C65" i="10"/>
  <c r="C65" i="8"/>
  <c r="H66" i="8" s="1"/>
  <c r="H74" i="7"/>
  <c r="C73" i="10"/>
  <c r="C73" i="8"/>
  <c r="H74" i="8" s="1"/>
  <c r="H82" i="7"/>
  <c r="C81" i="10"/>
  <c r="C81" i="8"/>
  <c r="H82" i="8" s="1"/>
  <c r="H90" i="7"/>
  <c r="C89" i="10"/>
  <c r="C89" i="8"/>
  <c r="H90" i="8" s="1"/>
  <c r="H98" i="7"/>
  <c r="C97" i="10"/>
  <c r="C97" i="8"/>
  <c r="H98" i="8" s="1"/>
  <c r="H109" i="7"/>
  <c r="C108" i="10"/>
  <c r="C108" i="8"/>
  <c r="H109" i="8" s="1"/>
  <c r="H125" i="7"/>
  <c r="C124" i="10"/>
  <c r="C124" i="8"/>
  <c r="H125" i="8" s="1"/>
  <c r="H141" i="7"/>
  <c r="C140" i="10"/>
  <c r="C140" i="8"/>
  <c r="H141" i="8" s="1"/>
  <c r="H9" i="7"/>
  <c r="C8" i="10"/>
  <c r="C8" i="8"/>
  <c r="H9" i="8" s="1"/>
  <c r="H110" i="7"/>
  <c r="C109" i="10"/>
  <c r="C109" i="8"/>
  <c r="H110" i="8" s="1"/>
  <c r="H126" i="7"/>
  <c r="C125" i="10"/>
  <c r="C125" i="8"/>
  <c r="H126" i="8" s="1"/>
  <c r="H142" i="7"/>
  <c r="C141" i="10"/>
  <c r="C141" i="8"/>
  <c r="H142" i="8" s="1"/>
  <c r="H16" i="7"/>
  <c r="C15" i="10"/>
  <c r="C15" i="8"/>
  <c r="H16" i="8" s="1"/>
  <c r="H25" i="7"/>
  <c r="C24" i="10"/>
  <c r="C24" i="8"/>
  <c r="H25" i="8" s="1"/>
  <c r="H33" i="7"/>
  <c r="C32" i="10"/>
  <c r="C32" i="8"/>
  <c r="H33" i="8" s="1"/>
  <c r="H41" i="7"/>
  <c r="C40" i="10"/>
  <c r="C40" i="8"/>
  <c r="H41" i="8" s="1"/>
  <c r="H49" i="7"/>
  <c r="C48" i="10"/>
  <c r="C48" i="8"/>
  <c r="H49" i="8" s="1"/>
  <c r="H57" i="7"/>
  <c r="C56" i="10"/>
  <c r="C56" i="8"/>
  <c r="H57" i="8" s="1"/>
  <c r="H65" i="7"/>
  <c r="C64" i="10"/>
  <c r="C64" i="8"/>
  <c r="H65" i="8" s="1"/>
  <c r="H73" i="7"/>
  <c r="C72" i="10"/>
  <c r="C72" i="8"/>
  <c r="H73" i="8" s="1"/>
  <c r="H81" i="7"/>
  <c r="C80" i="10"/>
  <c r="C80" i="8"/>
  <c r="H81" i="8" s="1"/>
  <c r="H89" i="7"/>
  <c r="C88" i="10"/>
  <c r="C88" i="8"/>
  <c r="H89" i="8" s="1"/>
  <c r="H97" i="7"/>
  <c r="C96" i="10"/>
  <c r="C96" i="8"/>
  <c r="H97" i="8" s="1"/>
  <c r="H107" i="7"/>
  <c r="C106" i="10"/>
  <c r="C106" i="8"/>
  <c r="H107" i="8" s="1"/>
  <c r="H123" i="7"/>
  <c r="C122" i="10"/>
  <c r="C122" i="8"/>
  <c r="H123" i="8" s="1"/>
  <c r="H139" i="7"/>
  <c r="C138" i="10"/>
  <c r="C138" i="8"/>
  <c r="H139" i="8" s="1"/>
  <c r="H7" i="7"/>
  <c r="C6" i="10"/>
  <c r="C6" i="8"/>
  <c r="H7" i="8" s="1"/>
  <c r="H108" i="7"/>
  <c r="C107" i="10"/>
  <c r="C107" i="8"/>
  <c r="H108" i="8" s="1"/>
  <c r="H124" i="7"/>
  <c r="C123" i="10"/>
  <c r="C123" i="8"/>
  <c r="H124" i="8" s="1"/>
  <c r="H140" i="7"/>
  <c r="C139" i="10"/>
  <c r="C139" i="8"/>
  <c r="H140" i="8" s="1"/>
  <c r="W4" i="7"/>
  <c r="V5" i="7"/>
  <c r="P24" i="7"/>
  <c r="K5" i="7"/>
  <c r="J6" i="7"/>
  <c r="H18" i="7"/>
  <c r="C17" i="10"/>
  <c r="C17" i="8"/>
  <c r="H18" i="8" s="1"/>
  <c r="H26" i="7"/>
  <c r="C25" i="10"/>
  <c r="C25" i="8"/>
  <c r="H26" i="8" s="1"/>
  <c r="H36" i="7"/>
  <c r="C35" i="10"/>
  <c r="C35" i="8"/>
  <c r="H36" i="8" s="1"/>
  <c r="H44" i="7"/>
  <c r="C43" i="10"/>
  <c r="C43" i="8"/>
  <c r="H44" i="8" s="1"/>
  <c r="H52" i="7"/>
  <c r="C51" i="10"/>
  <c r="C51" i="8"/>
  <c r="H52" i="8" s="1"/>
  <c r="H60" i="7"/>
  <c r="C59" i="10"/>
  <c r="C59" i="8"/>
  <c r="H60" i="8" s="1"/>
  <c r="H68" i="7"/>
  <c r="C67" i="10"/>
  <c r="C67" i="8"/>
  <c r="H68" i="8" s="1"/>
  <c r="H76" i="7"/>
  <c r="C75" i="10"/>
  <c r="C75" i="8"/>
  <c r="H76" i="8" s="1"/>
  <c r="H84" i="7"/>
  <c r="C83" i="10"/>
  <c r="C83" i="8"/>
  <c r="H84" i="8" s="1"/>
  <c r="H92" i="7"/>
  <c r="C91" i="10"/>
  <c r="C91" i="8"/>
  <c r="H92" i="8" s="1"/>
  <c r="H100" i="7"/>
  <c r="C99" i="10"/>
  <c r="C99" i="8"/>
  <c r="H100" i="8" s="1"/>
  <c r="H113" i="7"/>
  <c r="C112" i="10"/>
  <c r="C112" i="8"/>
  <c r="H113" i="8" s="1"/>
  <c r="H129" i="7"/>
  <c r="C128" i="10"/>
  <c r="C128" i="8"/>
  <c r="H129" i="8" s="1"/>
  <c r="H145" i="7"/>
  <c r="C144" i="10"/>
  <c r="C144" i="8"/>
  <c r="H145" i="8" s="1"/>
  <c r="H13" i="7"/>
  <c r="C12" i="10"/>
  <c r="C12" i="8"/>
  <c r="H13" i="8" s="1"/>
  <c r="H114" i="7"/>
  <c r="C113" i="10"/>
  <c r="C113" i="8"/>
  <c r="H114" i="8" s="1"/>
  <c r="H130" i="7"/>
  <c r="C129" i="10"/>
  <c r="C129" i="8"/>
  <c r="H130" i="8" s="1"/>
  <c r="H146" i="7"/>
  <c r="C145" i="10"/>
  <c r="C145" i="8"/>
  <c r="H146" i="8" s="1"/>
  <c r="H19" i="7"/>
  <c r="C18" i="10"/>
  <c r="C18" i="8"/>
  <c r="H19" i="8" s="1"/>
  <c r="H27" i="7"/>
  <c r="C26" i="10"/>
  <c r="C26" i="8"/>
  <c r="H27" i="8" s="1"/>
  <c r="H35" i="7"/>
  <c r="C34" i="10"/>
  <c r="C34" i="8"/>
  <c r="H35" i="8" s="1"/>
  <c r="H43" i="7"/>
  <c r="C42" i="10"/>
  <c r="C42" i="8"/>
  <c r="H43" i="8" s="1"/>
  <c r="H51" i="7"/>
  <c r="C50" i="10"/>
  <c r="C50" i="8"/>
  <c r="H51" i="8" s="1"/>
  <c r="H59" i="7"/>
  <c r="C58" i="10"/>
  <c r="C58" i="8"/>
  <c r="H59" i="8" s="1"/>
  <c r="H67" i="7"/>
  <c r="C66" i="10"/>
  <c r="C66" i="8"/>
  <c r="H67" i="8" s="1"/>
  <c r="H75" i="7"/>
  <c r="C74" i="10"/>
  <c r="C74" i="8"/>
  <c r="H75" i="8" s="1"/>
  <c r="H83" i="7"/>
  <c r="C82" i="10"/>
  <c r="C82" i="8"/>
  <c r="H83" i="8" s="1"/>
  <c r="H91" i="7"/>
  <c r="C90" i="10"/>
  <c r="C90" i="8"/>
  <c r="H91" i="8" s="1"/>
  <c r="H99" i="7"/>
  <c r="C98" i="10"/>
  <c r="C98" i="8"/>
  <c r="H99" i="8" s="1"/>
  <c r="H111" i="7"/>
  <c r="C110" i="10"/>
  <c r="C110" i="8"/>
  <c r="H111" i="8" s="1"/>
  <c r="H127" i="7"/>
  <c r="C126" i="10"/>
  <c r="C126" i="8"/>
  <c r="H127" i="8" s="1"/>
  <c r="H143" i="7"/>
  <c r="C142" i="10"/>
  <c r="C142" i="8"/>
  <c r="H143" i="8" s="1"/>
  <c r="H11" i="7"/>
  <c r="C10" i="10"/>
  <c r="C10" i="8"/>
  <c r="H11" i="8" s="1"/>
  <c r="H112" i="7"/>
  <c r="C111" i="10"/>
  <c r="C111" i="8"/>
  <c r="H112" i="8" s="1"/>
  <c r="H128" i="7"/>
  <c r="C127" i="10"/>
  <c r="C127" i="8"/>
  <c r="H128" i="8" s="1"/>
  <c r="H144" i="7"/>
  <c r="C143" i="10"/>
  <c r="C143" i="8"/>
  <c r="H144" i="8" s="1"/>
  <c r="Z4" i="7"/>
  <c r="Y5" i="7"/>
  <c r="N2" i="4"/>
  <c r="K150" i="6"/>
  <c r="K148" i="6"/>
  <c r="K146" i="6"/>
  <c r="K144" i="6"/>
  <c r="K142" i="6"/>
  <c r="K140" i="6"/>
  <c r="K138" i="6"/>
  <c r="K136" i="6"/>
  <c r="K134" i="6"/>
  <c r="K132" i="6"/>
  <c r="K130" i="6"/>
  <c r="K128" i="6"/>
  <c r="K126" i="6"/>
  <c r="K124" i="6"/>
  <c r="K122" i="6"/>
  <c r="K120" i="6"/>
  <c r="K118" i="6"/>
  <c r="K116" i="6"/>
  <c r="K114" i="6"/>
  <c r="K112" i="6"/>
  <c r="K110" i="6"/>
  <c r="K108" i="6"/>
  <c r="K106" i="6"/>
  <c r="K104" i="6"/>
  <c r="K149" i="6"/>
  <c r="K147" i="6"/>
  <c r="K145" i="6"/>
  <c r="K143" i="6"/>
  <c r="K141" i="6"/>
  <c r="K139" i="6"/>
  <c r="K137" i="6"/>
  <c r="K135" i="6"/>
  <c r="K133" i="6"/>
  <c r="K131" i="6"/>
  <c r="K129" i="6"/>
  <c r="K127" i="6"/>
  <c r="K125" i="6"/>
  <c r="K123" i="6"/>
  <c r="K121" i="6"/>
  <c r="K119" i="6"/>
  <c r="K117" i="6"/>
  <c r="K115" i="6"/>
  <c r="K113" i="6"/>
  <c r="K111" i="6"/>
  <c r="K109" i="6"/>
  <c r="K107" i="6"/>
  <c r="K105" i="6"/>
  <c r="K103" i="6"/>
  <c r="K101" i="6"/>
  <c r="K99" i="6"/>
  <c r="K97" i="6"/>
  <c r="K95" i="6"/>
  <c r="K93" i="6"/>
  <c r="K91" i="6"/>
  <c r="K89" i="6"/>
  <c r="K87" i="6"/>
  <c r="K85" i="6"/>
  <c r="K83" i="6"/>
  <c r="K81" i="6"/>
  <c r="K79" i="6"/>
  <c r="K77" i="6"/>
  <c r="K75" i="6"/>
  <c r="K73" i="6"/>
  <c r="K71" i="6"/>
  <c r="K69" i="6"/>
  <c r="K67" i="6"/>
  <c r="K65" i="6"/>
  <c r="K63" i="6"/>
  <c r="K61" i="6"/>
  <c r="K59" i="6"/>
  <c r="K57" i="6"/>
  <c r="K55" i="6"/>
  <c r="K53" i="6"/>
  <c r="K51" i="6"/>
  <c r="K49" i="6"/>
  <c r="K47" i="6"/>
  <c r="K45" i="6"/>
  <c r="K43" i="6"/>
  <c r="K41" i="6"/>
  <c r="K39" i="6"/>
  <c r="K37" i="6"/>
  <c r="K35" i="6"/>
  <c r="K33" i="6"/>
  <c r="K31" i="6"/>
  <c r="K29" i="6"/>
  <c r="K27" i="6"/>
  <c r="K25" i="6"/>
  <c r="K23" i="6"/>
  <c r="K21" i="6"/>
  <c r="K19" i="6"/>
  <c r="K16" i="6"/>
  <c r="K12" i="6"/>
  <c r="K8" i="6"/>
  <c r="K7" i="6"/>
  <c r="K4" i="6"/>
  <c r="K3" i="6"/>
  <c r="K17" i="6"/>
  <c r="K13" i="6"/>
  <c r="K9" i="6"/>
  <c r="K102" i="6"/>
  <c r="K100" i="6"/>
  <c r="K98" i="6"/>
  <c r="K96" i="6"/>
  <c r="K94" i="6"/>
  <c r="K92" i="6"/>
  <c r="K90" i="6"/>
  <c r="K88" i="6"/>
  <c r="K86" i="6"/>
  <c r="K84" i="6"/>
  <c r="K82" i="6"/>
  <c r="K80" i="6"/>
  <c r="K78" i="6"/>
  <c r="K76" i="6"/>
  <c r="K74" i="6"/>
  <c r="K72" i="6"/>
  <c r="K70" i="6"/>
  <c r="K68" i="6"/>
  <c r="K66" i="6"/>
  <c r="K64" i="6"/>
  <c r="K62" i="6"/>
  <c r="K60" i="6"/>
  <c r="K58" i="6"/>
  <c r="K56" i="6"/>
  <c r="K54" i="6"/>
  <c r="K52" i="6"/>
  <c r="K50" i="6"/>
  <c r="K48" i="6"/>
  <c r="K46" i="6"/>
  <c r="K44" i="6"/>
  <c r="K42" i="6"/>
  <c r="K40" i="6"/>
  <c r="K38" i="6"/>
  <c r="K36" i="6"/>
  <c r="K34" i="6"/>
  <c r="K32" i="6"/>
  <c r="K30" i="6"/>
  <c r="K28" i="6"/>
  <c r="K26" i="6"/>
  <c r="K24" i="6"/>
  <c r="K22" i="6"/>
  <c r="K20" i="6"/>
  <c r="K18" i="6"/>
  <c r="K14" i="6"/>
  <c r="K10" i="6"/>
  <c r="K6" i="6"/>
  <c r="K5" i="6"/>
  <c r="K15" i="6"/>
  <c r="K11" i="6"/>
  <c r="S24" i="7" l="1"/>
  <c r="Y6" i="7"/>
  <c r="Z5" i="7"/>
  <c r="G128" i="10"/>
  <c r="E127" i="10"/>
  <c r="G144" i="10"/>
  <c r="E143" i="10"/>
  <c r="G127" i="10"/>
  <c r="E126" i="10"/>
  <c r="G83" i="10"/>
  <c r="E82" i="10"/>
  <c r="G51" i="10"/>
  <c r="E50" i="10"/>
  <c r="G19" i="10"/>
  <c r="E18" i="10"/>
  <c r="G146" i="10"/>
  <c r="E145" i="10"/>
  <c r="G129" i="10"/>
  <c r="E128" i="10"/>
  <c r="G84" i="10"/>
  <c r="E83" i="10"/>
  <c r="G52" i="10"/>
  <c r="E51" i="10"/>
  <c r="G18" i="10"/>
  <c r="E17" i="10"/>
  <c r="G124" i="10"/>
  <c r="E123" i="10"/>
  <c r="G107" i="10"/>
  <c r="E106" i="10"/>
  <c r="G73" i="10"/>
  <c r="E72" i="10"/>
  <c r="G41" i="10"/>
  <c r="E40" i="10"/>
  <c r="G126" i="10"/>
  <c r="E125" i="10"/>
  <c r="G109" i="10"/>
  <c r="E108" i="10"/>
  <c r="G74" i="10"/>
  <c r="E73" i="10"/>
  <c r="G42" i="10"/>
  <c r="E41" i="10"/>
  <c r="G21" i="10"/>
  <c r="E20" i="10"/>
  <c r="G102" i="10"/>
  <c r="E101" i="10"/>
  <c r="G28" i="10"/>
  <c r="E27" i="10"/>
  <c r="G6" i="10"/>
  <c r="E5" i="10"/>
  <c r="G135" i="10"/>
  <c r="E134" i="10"/>
  <c r="G87" i="10"/>
  <c r="E86" i="10"/>
  <c r="G55" i="10"/>
  <c r="E54" i="10"/>
  <c r="G23" i="10"/>
  <c r="E22" i="10"/>
  <c r="E4" i="10"/>
  <c r="G5" i="10"/>
  <c r="G137" i="10"/>
  <c r="E136" i="10"/>
  <c r="G88" i="10"/>
  <c r="E87" i="10"/>
  <c r="G56" i="10"/>
  <c r="E55" i="10"/>
  <c r="G22" i="10"/>
  <c r="E21" i="10"/>
  <c r="G8" i="10"/>
  <c r="E7" i="10"/>
  <c r="G15" i="10"/>
  <c r="E14" i="10"/>
  <c r="G147" i="10"/>
  <c r="E146" i="10"/>
  <c r="G93" i="10"/>
  <c r="E92" i="10"/>
  <c r="G61" i="10"/>
  <c r="E60" i="10"/>
  <c r="G29" i="10"/>
  <c r="E28" i="10"/>
  <c r="G134" i="10"/>
  <c r="E133" i="10"/>
  <c r="N23" i="8"/>
  <c r="M23" i="8"/>
  <c r="H4" i="8"/>
  <c r="M4" i="8"/>
  <c r="G149" i="10"/>
  <c r="E148" i="10"/>
  <c r="G62" i="10"/>
  <c r="E61" i="10"/>
  <c r="G43" i="10"/>
  <c r="E42" i="10"/>
  <c r="G113" i="10"/>
  <c r="E112" i="10"/>
  <c r="G44" i="10"/>
  <c r="E43" i="10"/>
  <c r="G11" i="10"/>
  <c r="E10" i="10"/>
  <c r="G143" i="10"/>
  <c r="E142" i="10"/>
  <c r="G91" i="10"/>
  <c r="E90" i="10"/>
  <c r="G59" i="10"/>
  <c r="E58" i="10"/>
  <c r="G27" i="10"/>
  <c r="E26" i="10"/>
  <c r="G13" i="10"/>
  <c r="E12" i="10"/>
  <c r="G145" i="10"/>
  <c r="E144" i="10"/>
  <c r="G92" i="10"/>
  <c r="E91" i="10"/>
  <c r="G60" i="10"/>
  <c r="E59" i="10"/>
  <c r="G26" i="10"/>
  <c r="E25" i="10"/>
  <c r="W5" i="7"/>
  <c r="V6" i="7"/>
  <c r="V7" i="7" s="1"/>
  <c r="V8" i="7" s="1"/>
  <c r="G140" i="10"/>
  <c r="E139" i="10"/>
  <c r="G123" i="10"/>
  <c r="E122" i="10"/>
  <c r="G81" i="10"/>
  <c r="E80" i="10"/>
  <c r="G49" i="10"/>
  <c r="E48" i="10"/>
  <c r="G16" i="10"/>
  <c r="E15" i="10"/>
  <c r="G142" i="10"/>
  <c r="E141" i="10"/>
  <c r="G125" i="10"/>
  <c r="E124" i="10"/>
  <c r="G82" i="10"/>
  <c r="E81" i="10"/>
  <c r="G50" i="10"/>
  <c r="E49" i="10"/>
  <c r="G14" i="10"/>
  <c r="E13" i="10"/>
  <c r="G133" i="10"/>
  <c r="E132" i="10"/>
  <c r="G54" i="10"/>
  <c r="E53" i="10"/>
  <c r="G104" i="10"/>
  <c r="E103" i="10"/>
  <c r="E150" i="10"/>
  <c r="G95" i="10"/>
  <c r="E94" i="10"/>
  <c r="G63" i="10"/>
  <c r="E62" i="10"/>
  <c r="G31" i="10"/>
  <c r="E30" i="10"/>
  <c r="G106" i="10"/>
  <c r="E105" i="10"/>
  <c r="G96" i="10"/>
  <c r="E95" i="10"/>
  <c r="G64" i="10"/>
  <c r="E63" i="10"/>
  <c r="G30" i="10"/>
  <c r="E29" i="10"/>
  <c r="G46" i="10"/>
  <c r="E45" i="10"/>
  <c r="G116" i="10"/>
  <c r="E115" i="10"/>
  <c r="G101" i="10"/>
  <c r="E100" i="10"/>
  <c r="G69" i="10"/>
  <c r="E68" i="10"/>
  <c r="G37" i="10"/>
  <c r="E36" i="10"/>
  <c r="G150" i="10"/>
  <c r="E149" i="10"/>
  <c r="G70" i="10"/>
  <c r="E69" i="10"/>
  <c r="G112" i="10"/>
  <c r="E111" i="10"/>
  <c r="G99" i="10"/>
  <c r="E98" i="10"/>
  <c r="G67" i="10"/>
  <c r="E66" i="10"/>
  <c r="G35" i="10"/>
  <c r="E34" i="10"/>
  <c r="G114" i="10"/>
  <c r="E113" i="10"/>
  <c r="G100" i="10"/>
  <c r="E99" i="10"/>
  <c r="G68" i="10"/>
  <c r="E67" i="10"/>
  <c r="G36" i="10"/>
  <c r="E35" i="10"/>
  <c r="J7" i="7"/>
  <c r="J8" i="7" s="1"/>
  <c r="K6" i="7"/>
  <c r="G7" i="10"/>
  <c r="E6" i="10"/>
  <c r="G139" i="10"/>
  <c r="E138" i="10"/>
  <c r="G89" i="10"/>
  <c r="E88" i="10"/>
  <c r="G57" i="10"/>
  <c r="E56" i="10"/>
  <c r="G25" i="10"/>
  <c r="E24" i="10"/>
  <c r="G9" i="10"/>
  <c r="E8" i="10"/>
  <c r="G141" i="10"/>
  <c r="E140" i="10"/>
  <c r="G90" i="10"/>
  <c r="E89" i="10"/>
  <c r="G58" i="10"/>
  <c r="E57" i="10"/>
  <c r="G24" i="10"/>
  <c r="E23" i="10"/>
  <c r="G78" i="10"/>
  <c r="E77" i="10"/>
  <c r="S5" i="7"/>
  <c r="T4" i="7"/>
  <c r="G120" i="10"/>
  <c r="E119" i="10"/>
  <c r="G103" i="10"/>
  <c r="E102" i="10"/>
  <c r="G71" i="10"/>
  <c r="E70" i="10"/>
  <c r="G39" i="10"/>
  <c r="E38" i="10"/>
  <c r="G122" i="10"/>
  <c r="E121" i="10"/>
  <c r="G105" i="10"/>
  <c r="E104" i="10"/>
  <c r="G72" i="10"/>
  <c r="E71" i="10"/>
  <c r="G40" i="10"/>
  <c r="E39" i="10"/>
  <c r="Q5" i="7"/>
  <c r="P6" i="7"/>
  <c r="G132" i="10"/>
  <c r="E131" i="10"/>
  <c r="G115" i="10"/>
  <c r="E114" i="10"/>
  <c r="G77" i="10"/>
  <c r="E76" i="10"/>
  <c r="G45" i="10"/>
  <c r="E44" i="10"/>
  <c r="G17" i="10"/>
  <c r="E16" i="10"/>
  <c r="H4" i="7"/>
  <c r="N23" i="7"/>
  <c r="M23" i="7"/>
  <c r="M4" i="7"/>
  <c r="G94" i="10"/>
  <c r="E93" i="10"/>
  <c r="G20" i="10"/>
  <c r="E19" i="10"/>
  <c r="G111" i="10"/>
  <c r="E110" i="10"/>
  <c r="G75" i="10"/>
  <c r="E74" i="10"/>
  <c r="G130" i="10"/>
  <c r="E129" i="10"/>
  <c r="G76" i="10"/>
  <c r="E75" i="10"/>
  <c r="G108" i="10"/>
  <c r="E107" i="10"/>
  <c r="G97" i="10"/>
  <c r="E96" i="10"/>
  <c r="G65" i="10"/>
  <c r="E64" i="10"/>
  <c r="G33" i="10"/>
  <c r="E32" i="10"/>
  <c r="G110" i="10"/>
  <c r="E109" i="10"/>
  <c r="G98" i="10"/>
  <c r="E97" i="10"/>
  <c r="G66" i="10"/>
  <c r="E65" i="10"/>
  <c r="G34" i="10"/>
  <c r="E33" i="10"/>
  <c r="G86" i="10"/>
  <c r="E85" i="10"/>
  <c r="G136" i="10"/>
  <c r="E135" i="10"/>
  <c r="G119" i="10"/>
  <c r="E118" i="10"/>
  <c r="G79" i="10"/>
  <c r="E78" i="10"/>
  <c r="G47" i="10"/>
  <c r="E46" i="10"/>
  <c r="G12" i="10"/>
  <c r="E11" i="10"/>
  <c r="G138" i="10"/>
  <c r="E137" i="10"/>
  <c r="G121" i="10"/>
  <c r="E120" i="10"/>
  <c r="G80" i="10"/>
  <c r="E79" i="10"/>
  <c r="G48" i="10"/>
  <c r="E47" i="10"/>
  <c r="G10" i="10"/>
  <c r="E9" i="10"/>
  <c r="G148" i="10"/>
  <c r="E147" i="10"/>
  <c r="G32" i="10"/>
  <c r="E31" i="10"/>
  <c r="G131" i="10"/>
  <c r="E130" i="10"/>
  <c r="G85" i="10"/>
  <c r="E84" i="10"/>
  <c r="G53" i="10"/>
  <c r="E52" i="10"/>
  <c r="G118" i="10"/>
  <c r="E117" i="10"/>
  <c r="G117" i="10"/>
  <c r="E116" i="10"/>
  <c r="G38" i="10"/>
  <c r="E37" i="10"/>
  <c r="N2" i="6"/>
  <c r="W6" i="7" l="1"/>
  <c r="W7" i="7" s="1"/>
  <c r="W8" i="7" s="1"/>
  <c r="M24" i="7"/>
  <c r="K7" i="7"/>
  <c r="K8" i="7" s="1"/>
  <c r="V9" i="7"/>
  <c r="M24" i="8"/>
  <c r="J9" i="7"/>
  <c r="P7" i="7"/>
  <c r="P8" i="7" s="1"/>
  <c r="Q6" i="7"/>
  <c r="N4" i="8"/>
  <c r="M5" i="8"/>
  <c r="M5" i="7"/>
  <c r="N4" i="7"/>
  <c r="S6" i="7"/>
  <c r="T5" i="7"/>
  <c r="AB4" i="7"/>
  <c r="AC23" i="7"/>
  <c r="AB23" i="7"/>
  <c r="AB4" i="8"/>
  <c r="AC23" i="8"/>
  <c r="AB23" i="8"/>
  <c r="Y7" i="7"/>
  <c r="Z6" i="7"/>
  <c r="AB24" i="7" l="1"/>
  <c r="AB24" i="8"/>
  <c r="Q7" i="7"/>
  <c r="Q8" i="7" s="1"/>
  <c r="AC4" i="7"/>
  <c r="AB5" i="7"/>
  <c r="M6" i="7"/>
  <c r="N5" i="7"/>
  <c r="P9" i="7"/>
  <c r="AC4" i="8"/>
  <c r="AB5" i="8"/>
  <c r="N5" i="8"/>
  <c r="M6" i="8"/>
  <c r="V10" i="7"/>
  <c r="V11" i="7" s="1"/>
  <c r="V12" i="7" s="1"/>
  <c r="W9" i="7"/>
  <c r="Y8" i="7"/>
  <c r="Y9" i="7" s="1"/>
  <c r="Z7" i="7"/>
  <c r="S7" i="7"/>
  <c r="S8" i="7" s="1"/>
  <c r="T6" i="7"/>
  <c r="T7" i="7" s="1"/>
  <c r="J10" i="7"/>
  <c r="J11" i="7" s="1"/>
  <c r="K9" i="7"/>
  <c r="J12" i="7" l="1"/>
  <c r="Y10" i="7"/>
  <c r="AC5" i="7"/>
  <c r="AB6" i="7"/>
  <c r="W10" i="7"/>
  <c r="W11" i="7" s="1"/>
  <c r="W12" i="7" s="1"/>
  <c r="W13" i="7" s="1"/>
  <c r="AB6" i="8"/>
  <c r="AC5" i="8"/>
  <c r="P10" i="7"/>
  <c r="P11" i="7" s="1"/>
  <c r="P12" i="7" s="1"/>
  <c r="Q9" i="7"/>
  <c r="V13" i="7"/>
  <c r="S9" i="7"/>
  <c r="T8" i="7"/>
  <c r="K10" i="7"/>
  <c r="K11" i="7" s="1"/>
  <c r="N6" i="8"/>
  <c r="M7" i="8"/>
  <c r="Z8" i="7"/>
  <c r="Z9" i="7" s="1"/>
  <c r="M7" i="7"/>
  <c r="M8" i="7" s="1"/>
  <c r="N6" i="7"/>
  <c r="N7" i="7" l="1"/>
  <c r="N8" i="7" s="1"/>
  <c r="N7" i="8"/>
  <c r="M8" i="8"/>
  <c r="S10" i="7"/>
  <c r="S11" i="7" s="1"/>
  <c r="T9" i="7"/>
  <c r="P13" i="7"/>
  <c r="AC6" i="7"/>
  <c r="AB7" i="7"/>
  <c r="AB8" i="7" s="1"/>
  <c r="Y11" i="7"/>
  <c r="Y12" i="7" s="1"/>
  <c r="Z10" i="7"/>
  <c r="M9" i="7"/>
  <c r="AC6" i="8"/>
  <c r="AB7" i="8"/>
  <c r="Q10" i="7"/>
  <c r="Q11" i="7" s="1"/>
  <c r="J13" i="7"/>
  <c r="K12" i="7"/>
  <c r="K13" i="7" s="1"/>
  <c r="AC7" i="7" l="1"/>
  <c r="S12" i="7"/>
  <c r="S13" i="7" s="1"/>
  <c r="M10" i="7"/>
  <c r="M11" i="7" s="1"/>
  <c r="M12" i="7" s="1"/>
  <c r="N9" i="7"/>
  <c r="AC7" i="8"/>
  <c r="AB8" i="8"/>
  <c r="Z11" i="7"/>
  <c r="Z12" i="7" s="1"/>
  <c r="Q12" i="7"/>
  <c r="Q13" i="7" s="1"/>
  <c r="N8" i="8"/>
  <c r="M9" i="8"/>
  <c r="Y13" i="7"/>
  <c r="AB9" i="7"/>
  <c r="AC8" i="7"/>
  <c r="T10" i="7"/>
  <c r="T11" i="7" s="1"/>
  <c r="T12" i="7" s="1"/>
  <c r="T13" i="7" s="1"/>
  <c r="N10" i="7" l="1"/>
  <c r="N11" i="7" s="1"/>
  <c r="N12" i="7" s="1"/>
  <c r="N13" i="7" s="1"/>
  <c r="M13" i="7"/>
  <c r="Z13" i="7"/>
  <c r="AB10" i="7"/>
  <c r="AC9" i="7"/>
  <c r="M10" i="8"/>
  <c r="N9" i="8"/>
  <c r="AC8" i="8"/>
  <c r="AB9" i="8"/>
  <c r="AB11" i="7" l="1"/>
  <c r="AC10" i="7"/>
  <c r="N10" i="8"/>
  <c r="M11" i="8"/>
  <c r="AC9" i="8"/>
  <c r="AB10" i="8"/>
  <c r="AB11" i="8" l="1"/>
  <c r="AC10" i="8"/>
  <c r="N11" i="8"/>
  <c r="M12" i="8"/>
  <c r="AB12" i="7"/>
  <c r="AC11" i="7"/>
  <c r="N12" i="8" l="1"/>
  <c r="M13" i="8"/>
  <c r="AB13" i="7"/>
  <c r="AC12" i="7"/>
  <c r="AC13" i="7" s="1"/>
  <c r="AC11" i="8"/>
  <c r="AB12" i="8"/>
  <c r="N13" i="8" l="1"/>
  <c r="AC12" i="8"/>
  <c r="AB13" i="8"/>
  <c r="AC13" i="8" l="1"/>
</calcChain>
</file>

<file path=xl/sharedStrings.xml><?xml version="1.0" encoding="utf-8"?>
<sst xmlns="http://schemas.openxmlformats.org/spreadsheetml/2006/main" count="1720" uniqueCount="73">
  <si>
    <t>URKA</t>
  </si>
  <si>
    <t>W</t>
  </si>
  <si>
    <t>SNGS</t>
  </si>
  <si>
    <t>Проверка на совпадение дат</t>
  </si>
  <si>
    <t>Цена</t>
  </si>
  <si>
    <t>Объем</t>
  </si>
  <si>
    <t>HYDR</t>
  </si>
  <si>
    <t>SBER</t>
  </si>
  <si>
    <t>ROSN</t>
  </si>
  <si>
    <t>Дата</t>
  </si>
  <si>
    <t>Доходность</t>
  </si>
  <si>
    <t>Абсолютная</t>
  </si>
  <si>
    <t>Относительная</t>
  </si>
  <si>
    <t>Логдоходность</t>
  </si>
  <si>
    <t>Лог цены</t>
  </si>
  <si>
    <t>Лог объема</t>
  </si>
  <si>
    <t>Поиск выбросов</t>
  </si>
  <si>
    <t>Квартили</t>
  </si>
  <si>
    <t>Цены</t>
  </si>
  <si>
    <t>Объема</t>
  </si>
  <si>
    <t>Межквартильное</t>
  </si>
  <si>
    <t>Граница нижняя</t>
  </si>
  <si>
    <t>Граница верхняя</t>
  </si>
  <si>
    <t>Выброс сверху</t>
  </si>
  <si>
    <t>Выброс снизу</t>
  </si>
  <si>
    <t>Всего выбросов</t>
  </si>
  <si>
    <t>Ряд без выбросов</t>
  </si>
  <si>
    <t>Асимметрия</t>
  </si>
  <si>
    <t>Эксцесс</t>
  </si>
  <si>
    <t>Абсолютная доходность</t>
  </si>
  <si>
    <t>Относительная доходность</t>
  </si>
  <si>
    <t>Логарифм цены</t>
  </si>
  <si>
    <t>Логарифм объема</t>
  </si>
  <si>
    <t>карманы</t>
  </si>
  <si>
    <t>частота</t>
  </si>
  <si>
    <t>Нижняя кварт</t>
  </si>
  <si>
    <t>Верхняя кварт</t>
  </si>
  <si>
    <t>IQR</t>
  </si>
  <si>
    <t>Выбросы по Пирсону</t>
  </si>
  <si>
    <t>Даты выбросов</t>
  </si>
  <si>
    <t>Логобъём</t>
  </si>
  <si>
    <t>Средняя дох</t>
  </si>
  <si>
    <t>Лог доходность</t>
  </si>
  <si>
    <t>Исходные</t>
  </si>
  <si>
    <t>Сортировка</t>
  </si>
  <si>
    <t>Парето-оптимум:</t>
  </si>
  <si>
    <t>год дох</t>
  </si>
  <si>
    <t>Карман</t>
  </si>
  <si>
    <t>Частота</t>
  </si>
  <si>
    <t>Рассчетные</t>
  </si>
  <si>
    <t>Сигма</t>
  </si>
  <si>
    <t>Матожидание</t>
  </si>
  <si>
    <t>Нормализованные</t>
  </si>
  <si>
    <t>Групп по Стерджесу</t>
  </si>
  <si>
    <t>Карманы</t>
  </si>
  <si>
    <t>Точка</t>
  </si>
  <si>
    <t>Значение</t>
  </si>
  <si>
    <t>Кумулята</t>
  </si>
  <si>
    <t>ЦЕНА</t>
  </si>
  <si>
    <t>1% границы z-распределения</t>
  </si>
  <si>
    <t>Левая</t>
  </si>
  <si>
    <t>Правая</t>
  </si>
  <si>
    <t>Расчет 99% интервала</t>
  </si>
  <si>
    <t>Привдённые границы</t>
  </si>
  <si>
    <t>GAZP</t>
  </si>
  <si>
    <t>SBER London</t>
  </si>
  <si>
    <t>SIBN London</t>
  </si>
  <si>
    <t>GAZP London</t>
  </si>
  <si>
    <t>HSBK London</t>
  </si>
  <si>
    <t>OKEY London</t>
  </si>
  <si>
    <t>SIBN</t>
  </si>
  <si>
    <t>HSBK</t>
  </si>
  <si>
    <t>OKEY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</si>
</sst>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0000"/>
    <numFmt numFmtId="166" formatCode="0.000"/>
    <numFmt numFmtId="167" formatCode="0.00000"/>
    <numFmt numFmtId="168" formatCode="0.000%"/>
  </numFmts>
  <fonts count="38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4" applyNumberFormat="0" applyAlignment="0" applyProtection="0"/>
    <xf numFmtId="0" fontId="30" fillId="6" borderId="5" applyNumberFormat="0" applyAlignment="0" applyProtection="0"/>
    <xf numFmtId="0" fontId="31" fillId="6" borderId="4" applyNumberFormat="0" applyAlignment="0" applyProtection="0"/>
    <xf numFmtId="0" fontId="32" fillId="0" borderId="6" applyNumberFormat="0" applyFill="0" applyAlignment="0" applyProtection="0"/>
    <xf numFmtId="0" fontId="33" fillId="7" borderId="7" applyNumberFormat="0" applyAlignment="0" applyProtection="0"/>
    <xf numFmtId="0" fontId="3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7" fillId="32" borderId="0" applyNumberFormat="0" applyBorder="0" applyAlignment="0" applyProtection="0"/>
  </cellStyleXfs>
  <cellXfs count="8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165" fontId="0" fillId="0" borderId="0" xfId="0" applyNumberFormat="1" applyFill="1"/>
    <xf numFmtId="0" fontId="0" fillId="0" borderId="0" xfId="0" applyFill="1"/>
    <xf numFmtId="166" fontId="20" fillId="0" borderId="0" xfId="0" applyNumberFormat="1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167" fontId="20" fillId="0" borderId="0" xfId="0" applyNumberFormat="1" applyFont="1" applyAlignment="1">
      <alignment horizontal="center"/>
    </xf>
    <xf numFmtId="167" fontId="21" fillId="0" borderId="0" xfId="0" applyNumberFormat="1" applyFont="1"/>
    <xf numFmtId="10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10" fontId="0" fillId="0" borderId="0" xfId="42" applyNumberFormat="1" applyFont="1"/>
    <xf numFmtId="0" fontId="0" fillId="0" borderId="0" xfId="0" applyFill="1" applyBorder="1" applyAlignme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0" xfId="0" applyAlignment="1">
      <alignment horizontal="center"/>
    </xf>
    <xf numFmtId="2" fontId="0" fillId="0" borderId="0" xfId="0" applyNumberFormat="1"/>
    <xf numFmtId="0" fontId="23" fillId="0" borderId="0" xfId="0" applyFont="1"/>
    <xf numFmtId="0" fontId="23" fillId="0" borderId="0" xfId="0" applyFont="1" applyAlignment="1">
      <alignment horizontal="center"/>
    </xf>
    <xf numFmtId="0" fontId="0" fillId="0" borderId="0" xfId="0" applyNumberFormat="1" applyFill="1" applyBorder="1" applyAlignment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1" fillId="0" borderId="0" xfId="0" applyFont="1" applyAlignment="1">
      <alignment horizontal="center" vertical="center"/>
    </xf>
    <xf numFmtId="0" fontId="0" fillId="0" borderId="14" xfId="0" applyNumberFormat="1" applyFill="1" applyBorder="1" applyAlignment="1"/>
    <xf numFmtId="0" fontId="24" fillId="0" borderId="18" xfId="0" applyFont="1" applyFill="1" applyBorder="1" applyAlignment="1">
      <alignment horizontal="center"/>
    </xf>
    <xf numFmtId="0" fontId="24" fillId="0" borderId="19" xfId="0" applyFont="1" applyFill="1" applyBorder="1" applyAlignment="1">
      <alignment horizontal="center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20" fillId="0" borderId="13" xfId="0" applyFont="1" applyBorder="1" applyAlignment="1">
      <alignment horizontal="center" vertical="center"/>
    </xf>
    <xf numFmtId="0" fontId="0" fillId="0" borderId="16" xfId="0" applyNumberFormat="1" applyFill="1" applyBorder="1" applyAlignment="1"/>
    <xf numFmtId="0" fontId="0" fillId="0" borderId="0" xfId="0" applyBorder="1"/>
    <xf numFmtId="0" fontId="2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43"/>
    <xf numFmtId="0" fontId="0" fillId="0" borderId="0" xfId="0" applyAlignment="1"/>
    <xf numFmtId="14" fontId="1" fillId="0" borderId="0" xfId="43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66" fontId="20" fillId="0" borderId="0" xfId="0" applyNumberFormat="1" applyFont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80">
    <cellStyle name="20% — акцент1" xfId="19" builtinId="30" customBuiltin="1"/>
    <cellStyle name="20% — акцент1 2" xfId="57"/>
    <cellStyle name="20% — акцент2" xfId="23" builtinId="34" customBuiltin="1"/>
    <cellStyle name="20% — акцент2 2" xfId="61"/>
    <cellStyle name="20% — акцент3" xfId="27" builtinId="38" customBuiltin="1"/>
    <cellStyle name="20% — акцент3 2" xfId="65"/>
    <cellStyle name="20% — акцент4" xfId="31" builtinId="42" customBuiltin="1"/>
    <cellStyle name="20% — акцент4 2" xfId="69"/>
    <cellStyle name="20% — акцент5" xfId="35" builtinId="46" customBuiltin="1"/>
    <cellStyle name="20% — акцент5 2" xfId="73"/>
    <cellStyle name="20% — акцент6" xfId="39" builtinId="50" customBuiltin="1"/>
    <cellStyle name="20% — акцент6 2" xfId="77"/>
    <cellStyle name="40% — акцент1" xfId="20" builtinId="31" customBuiltin="1"/>
    <cellStyle name="40% — акцент1 2" xfId="58"/>
    <cellStyle name="40% — акцент2" xfId="24" builtinId="35" customBuiltin="1"/>
    <cellStyle name="40% — акцент2 2" xfId="62"/>
    <cellStyle name="40% — акцент3" xfId="28" builtinId="39" customBuiltin="1"/>
    <cellStyle name="40% — акцент3 2" xfId="66"/>
    <cellStyle name="40% — акцент4" xfId="32" builtinId="43" customBuiltin="1"/>
    <cellStyle name="40% — акцент4 2" xfId="70"/>
    <cellStyle name="40% — акцент5" xfId="36" builtinId="47" customBuiltin="1"/>
    <cellStyle name="40% — акцент5 2" xfId="74"/>
    <cellStyle name="40% — акцент6" xfId="40" builtinId="51" customBuiltin="1"/>
    <cellStyle name="40% — акцент6 2" xfId="78"/>
    <cellStyle name="60% — акцент1" xfId="21" builtinId="32" customBuiltin="1"/>
    <cellStyle name="60% — акцент1 2" xfId="59"/>
    <cellStyle name="60% — акцент2" xfId="25" builtinId="36" customBuiltin="1"/>
    <cellStyle name="60% — акцент2 2" xfId="63"/>
    <cellStyle name="60% — акцент3" xfId="29" builtinId="40" customBuiltin="1"/>
    <cellStyle name="60% — акцент3 2" xfId="67"/>
    <cellStyle name="60% — акцент4" xfId="33" builtinId="44" customBuiltin="1"/>
    <cellStyle name="60% — акцент4 2" xfId="71"/>
    <cellStyle name="60% — акцент5" xfId="37" builtinId="48" customBuiltin="1"/>
    <cellStyle name="60% — акцент5 2" xfId="75"/>
    <cellStyle name="60% — акцент6" xfId="41" builtinId="52" customBuiltin="1"/>
    <cellStyle name="60% — акцент6 2" xfId="79"/>
    <cellStyle name="Акцент1" xfId="18" builtinId="29" customBuiltin="1"/>
    <cellStyle name="Акцент1 2" xfId="56"/>
    <cellStyle name="Акцент2" xfId="22" builtinId="33" customBuiltin="1"/>
    <cellStyle name="Акцент2 2" xfId="60"/>
    <cellStyle name="Акцент3" xfId="26" builtinId="37" customBuiltin="1"/>
    <cellStyle name="Акцент3 2" xfId="64"/>
    <cellStyle name="Акцент4" xfId="30" builtinId="41" customBuiltin="1"/>
    <cellStyle name="Акцент4 2" xfId="68"/>
    <cellStyle name="Акцент5" xfId="34" builtinId="45" customBuiltin="1"/>
    <cellStyle name="Акцент5 2" xfId="72"/>
    <cellStyle name="Акцент6" xfId="38" builtinId="49" customBuiltin="1"/>
    <cellStyle name="Акцент6 2" xfId="76"/>
    <cellStyle name="Ввод " xfId="9" builtinId="20" customBuiltin="1"/>
    <cellStyle name="Ввод  2" xfId="47"/>
    <cellStyle name="Вывод" xfId="10" builtinId="21" customBuiltin="1"/>
    <cellStyle name="Вывод 2" xfId="48"/>
    <cellStyle name="Вычисление" xfId="11" builtinId="22" customBuiltin="1"/>
    <cellStyle name="Вычисление 2" xfId="49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Итог 2" xfId="55"/>
    <cellStyle name="Контрольная ячейка" xfId="13" builtinId="23" customBuiltin="1"/>
    <cellStyle name="Контрольная ячейка 2" xfId="51"/>
    <cellStyle name="Название" xfId="1" builtinId="15" customBuiltin="1"/>
    <cellStyle name="Нейтральный" xfId="8" builtinId="28" customBuiltin="1"/>
    <cellStyle name="Нейтральный 2" xfId="46"/>
    <cellStyle name="Обычный" xfId="0" builtinId="0"/>
    <cellStyle name="Обычный 2" xfId="43"/>
    <cellStyle name="Плохой" xfId="7" builtinId="27" customBuiltin="1"/>
    <cellStyle name="Плохой 2" xfId="45"/>
    <cellStyle name="Пояснение" xfId="16" builtinId="53" customBuiltin="1"/>
    <cellStyle name="Пояснение 2" xfId="54"/>
    <cellStyle name="Примечание" xfId="15" builtinId="10" customBuiltin="1"/>
    <cellStyle name="Примечание 2" xfId="53"/>
    <cellStyle name="Процентный" xfId="42" builtinId="5"/>
    <cellStyle name="Связанная ячейка" xfId="12" builtinId="24" customBuiltin="1"/>
    <cellStyle name="Связанная ячейка 2" xfId="50"/>
    <cellStyle name="Текст предупреждения" xfId="14" builtinId="11" customBuiltin="1"/>
    <cellStyle name="Текст предупреждения 2" xfId="52"/>
    <cellStyle name="Хороший" xfId="6" builtinId="26" customBuiltin="1"/>
    <cellStyle name="Хороший 2" xfId="44"/>
  </cellStyles>
  <dxfs count="1">
    <dxf>
      <font>
        <b/>
        <i val="0"/>
      </font>
      <fill>
        <patternFill>
          <bgColor rgb="FFFFFF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Логдоходность </a:t>
            </a:r>
            <a:r>
              <a:rPr lang="en-US"/>
              <a:t>SBER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'6'!$A$3:$A$433</c:f>
              <c:numCache>
                <c:formatCode>m/d/yyyy</c:formatCode>
                <c:ptCount val="431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44109</c:v>
                </c:pt>
                <c:pt idx="130">
                  <c:v>44116</c:v>
                </c:pt>
                <c:pt idx="131">
                  <c:v>44123</c:v>
                </c:pt>
                <c:pt idx="132">
                  <c:v>44130</c:v>
                </c:pt>
                <c:pt idx="133">
                  <c:v>44137</c:v>
                </c:pt>
                <c:pt idx="134">
                  <c:v>44144</c:v>
                </c:pt>
                <c:pt idx="135">
                  <c:v>44151</c:v>
                </c:pt>
                <c:pt idx="136">
                  <c:v>44158</c:v>
                </c:pt>
                <c:pt idx="137">
                  <c:v>44165</c:v>
                </c:pt>
                <c:pt idx="138">
                  <c:v>44172</c:v>
                </c:pt>
                <c:pt idx="139">
                  <c:v>44179</c:v>
                </c:pt>
                <c:pt idx="140">
                  <c:v>44186</c:v>
                </c:pt>
                <c:pt idx="141">
                  <c:v>44193</c:v>
                </c:pt>
                <c:pt idx="142">
                  <c:v>44200</c:v>
                </c:pt>
                <c:pt idx="143">
                  <c:v>44207</c:v>
                </c:pt>
                <c:pt idx="144">
                  <c:v>44214</c:v>
                </c:pt>
                <c:pt idx="145">
                  <c:v>44221</c:v>
                </c:pt>
                <c:pt idx="146">
                  <c:v>44228</c:v>
                </c:pt>
                <c:pt idx="147">
                  <c:v>44235</c:v>
                </c:pt>
              </c:numCache>
            </c:numRef>
          </c:cat>
          <c:val>
            <c:numRef>
              <c:f>'6'!$F$4:$F$434</c:f>
              <c:numCache>
                <c:formatCode>0.0000000</c:formatCode>
                <c:ptCount val="431"/>
                <c:pt idx="0">
                  <c:v>3.8116027633265936E-3</c:v>
                </c:pt>
                <c:pt idx="1">
                  <c:v>1.5637956852531776E-2</c:v>
                </c:pt>
                <c:pt idx="2">
                  <c:v>3.2051309489480317E-3</c:v>
                </c:pt>
                <c:pt idx="3">
                  <c:v>2.9947076367952352E-2</c:v>
                </c:pt>
                <c:pt idx="4">
                  <c:v>-6.4676556889049941E-2</c:v>
                </c:pt>
                <c:pt idx="5">
                  <c:v>0.10176488185725585</c:v>
                </c:pt>
                <c:pt idx="6">
                  <c:v>1.239173229516366E-2</c:v>
                </c:pt>
                <c:pt idx="7">
                  <c:v>-1.8394751823038291E-2</c:v>
                </c:pt>
                <c:pt idx="8">
                  <c:v>0</c:v>
                </c:pt>
                <c:pt idx="9">
                  <c:v>-8.8883309964059798E-2</c:v>
                </c:pt>
                <c:pt idx="10">
                  <c:v>4.1096154905796656E-2</c:v>
                </c:pt>
                <c:pt idx="11">
                  <c:v>-1.9665794552943261E-2</c:v>
                </c:pt>
                <c:pt idx="12">
                  <c:v>1.755831221337889E-2</c:v>
                </c:pt>
                <c:pt idx="13">
                  <c:v>-0.33964181138249216</c:v>
                </c:pt>
                <c:pt idx="14">
                  <c:v>9.9677732522327922E-2</c:v>
                </c:pt>
                <c:pt idx="15">
                  <c:v>-2.1345889252420758E-2</c:v>
                </c:pt>
                <c:pt idx="16">
                  <c:v>1.0899290458035615E-2</c:v>
                </c:pt>
                <c:pt idx="17">
                  <c:v>6.5554265257406374E-2</c:v>
                </c:pt>
                <c:pt idx="18">
                  <c:v>-7.3034748966656515E-2</c:v>
                </c:pt>
                <c:pt idx="19">
                  <c:v>-6.1622926945363865E-3</c:v>
                </c:pt>
                <c:pt idx="20">
                  <c:v>-6.8704915103845465E-4</c:v>
                </c:pt>
                <c:pt idx="21">
                  <c:v>-4.3546205825787165E-2</c:v>
                </c:pt>
                <c:pt idx="22">
                  <c:v>-2.0305266160745461E-2</c:v>
                </c:pt>
                <c:pt idx="23">
                  <c:v>2.1022883701408812E-2</c:v>
                </c:pt>
                <c:pt idx="24">
                  <c:v>3.4893407782520924E-2</c:v>
                </c:pt>
                <c:pt idx="25">
                  <c:v>3.5055486721796925E-2</c:v>
                </c:pt>
                <c:pt idx="26">
                  <c:v>1.3289232118682826E-2</c:v>
                </c:pt>
                <c:pt idx="27">
                  <c:v>-0.13854156522615524</c:v>
                </c:pt>
                <c:pt idx="28">
                  <c:v>3.9760020666371076E-2</c:v>
                </c:pt>
                <c:pt idx="29">
                  <c:v>-5.1197430897087504E-2</c:v>
                </c:pt>
                <c:pt idx="30">
                  <c:v>-0.15568559954534189</c:v>
                </c:pt>
                <c:pt idx="31">
                  <c:v>2.8270433938255568E-2</c:v>
                </c:pt>
                <c:pt idx="32">
                  <c:v>-9.1137711998524384E-2</c:v>
                </c:pt>
                <c:pt idx="33">
                  <c:v>3.5157124437359411E-2</c:v>
                </c:pt>
                <c:pt idx="34">
                  <c:v>-5.7348097745838267E-2</c:v>
                </c:pt>
                <c:pt idx="35">
                  <c:v>0.1107120244158315</c:v>
                </c:pt>
                <c:pt idx="36">
                  <c:v>3.728737081190836E-2</c:v>
                </c:pt>
                <c:pt idx="37">
                  <c:v>6.4748848196922726E-2</c:v>
                </c:pt>
                <c:pt idx="38">
                  <c:v>-9.8984112868018226E-2</c:v>
                </c:pt>
                <c:pt idx="39">
                  <c:v>3.0441793314798016E-2</c:v>
                </c:pt>
                <c:pt idx="40">
                  <c:v>-3.9626200757674646E-2</c:v>
                </c:pt>
                <c:pt idx="41">
                  <c:v>-2.3561881282025077E-2</c:v>
                </c:pt>
                <c:pt idx="42">
                  <c:v>7.117971237463383E-2</c:v>
                </c:pt>
                <c:pt idx="43">
                  <c:v>5.4313899972067148E-3</c:v>
                </c:pt>
                <c:pt idx="44">
                  <c:v>9.9503308531678769E-3</c:v>
                </c:pt>
                <c:pt idx="45">
                  <c:v>-4.1339455317279672E-3</c:v>
                </c:pt>
                <c:pt idx="46">
                  <c:v>-1.7973315592071604E-2</c:v>
                </c:pt>
                <c:pt idx="47">
                  <c:v>-1.401594403339157E-2</c:v>
                </c:pt>
                <c:pt idx="48">
                  <c:v>-6.1748007068447297E-2</c:v>
                </c:pt>
                <c:pt idx="49">
                  <c:v>-1.7439634285355776E-2</c:v>
                </c:pt>
                <c:pt idx="50">
                  <c:v>1.3879252748481008E-3</c:v>
                </c:pt>
                <c:pt idx="51">
                  <c:v>5.3556104468962307E-2</c:v>
                </c:pt>
                <c:pt idx="52">
                  <c:v>3.6993465581875107E-2</c:v>
                </c:pt>
                <c:pt idx="53">
                  <c:v>8.5356009877448624E-2</c:v>
                </c:pt>
                <c:pt idx="54">
                  <c:v>1.3097259639267556E-2</c:v>
                </c:pt>
                <c:pt idx="55">
                  <c:v>3.2752786471808015E-2</c:v>
                </c:pt>
                <c:pt idx="56">
                  <c:v>-4.7013964768176209E-2</c:v>
                </c:pt>
                <c:pt idx="57">
                  <c:v>-1.7228303960177271E-2</c:v>
                </c:pt>
                <c:pt idx="58">
                  <c:v>3.94866737608357E-4</c:v>
                </c:pt>
                <c:pt idx="59">
                  <c:v>-9.1216178758455335E-3</c:v>
                </c:pt>
                <c:pt idx="60">
                  <c:v>-2.7465377455179851E-2</c:v>
                </c:pt>
                <c:pt idx="61">
                  <c:v>3.1441525834818851E-2</c:v>
                </c:pt>
                <c:pt idx="62">
                  <c:v>2.7398974188114433E-2</c:v>
                </c:pt>
                <c:pt idx="63">
                  <c:v>2.365619661217E-2</c:v>
                </c:pt>
                <c:pt idx="64">
                  <c:v>6.4255675710710225E-2</c:v>
                </c:pt>
                <c:pt idx="65">
                  <c:v>7.2287767383803825E-2</c:v>
                </c:pt>
                <c:pt idx="66">
                  <c:v>-2.6668247082161312E-2</c:v>
                </c:pt>
                <c:pt idx="67">
                  <c:v>-5.3072970956223209E-2</c:v>
                </c:pt>
                <c:pt idx="68">
                  <c:v>4.2886125649230333E-2</c:v>
                </c:pt>
                <c:pt idx="69">
                  <c:v>-3.8620210897000629E-2</c:v>
                </c:pt>
                <c:pt idx="70">
                  <c:v>1.8626439054002297E-2</c:v>
                </c:pt>
                <c:pt idx="71">
                  <c:v>3.220559252976285E-2</c:v>
                </c:pt>
                <c:pt idx="72">
                  <c:v>-2.5957741591399852E-2</c:v>
                </c:pt>
                <c:pt idx="73">
                  <c:v>8.2966297795821209E-2</c:v>
                </c:pt>
                <c:pt idx="74">
                  <c:v>-3.2694285985505722E-2</c:v>
                </c:pt>
                <c:pt idx="75">
                  <c:v>6.8864020296333095E-3</c:v>
                </c:pt>
                <c:pt idx="76">
                  <c:v>5.2151356791081405E-3</c:v>
                </c:pt>
                <c:pt idx="77">
                  <c:v>7.126690351279219E-3</c:v>
                </c:pt>
                <c:pt idx="78">
                  <c:v>-1.5287336260144002E-2</c:v>
                </c:pt>
                <c:pt idx="79">
                  <c:v>-1.0212574347754355E-2</c:v>
                </c:pt>
                <c:pt idx="80">
                  <c:v>-1.9905414035509494E-2</c:v>
                </c:pt>
                <c:pt idx="81">
                  <c:v>-7.3023497280171767E-2</c:v>
                </c:pt>
                <c:pt idx="82">
                  <c:v>7.1545774217076641E-3</c:v>
                </c:pt>
                <c:pt idx="83">
                  <c:v>-4.7891788714456762E-2</c:v>
                </c:pt>
                <c:pt idx="84">
                  <c:v>2.6464324898446634E-2</c:v>
                </c:pt>
                <c:pt idx="85">
                  <c:v>1.0056159647822138E-2</c:v>
                </c:pt>
                <c:pt idx="86">
                  <c:v>4.1310851152720929E-2</c:v>
                </c:pt>
                <c:pt idx="87">
                  <c:v>3.6163766846688539E-2</c:v>
                </c:pt>
                <c:pt idx="88">
                  <c:v>1.9978853762827598E-3</c:v>
                </c:pt>
                <c:pt idx="89">
                  <c:v>-3.3620159701081231E-2</c:v>
                </c:pt>
                <c:pt idx="90">
                  <c:v>-2.8029473829103591E-2</c:v>
                </c:pt>
                <c:pt idx="91">
                  <c:v>3.9466091291871841E-2</c:v>
                </c:pt>
                <c:pt idx="92">
                  <c:v>1.8098496396065311E-2</c:v>
                </c:pt>
                <c:pt idx="93">
                  <c:v>2.1738312781685476E-2</c:v>
                </c:pt>
                <c:pt idx="94">
                  <c:v>-1.0632696369175854E-2</c:v>
                </c:pt>
                <c:pt idx="95">
                  <c:v>1.0033167031418877E-2</c:v>
                </c:pt>
                <c:pt idx="96">
                  <c:v>6.1409905750853255E-4</c:v>
                </c:pt>
                <c:pt idx="97">
                  <c:v>1.358686419673294E-3</c:v>
                </c:pt>
                <c:pt idx="98">
                  <c:v>-3.3999733650063035E-2</c:v>
                </c:pt>
                <c:pt idx="99">
                  <c:v>1.8641448132708405E-2</c:v>
                </c:pt>
                <c:pt idx="100">
                  <c:v>4.0150177229283379E-2</c:v>
                </c:pt>
                <c:pt idx="101">
                  <c:v>2.9871938301720302E-2</c:v>
                </c:pt>
                <c:pt idx="102">
                  <c:v>2.6134521971838076E-2</c:v>
                </c:pt>
                <c:pt idx="103">
                  <c:v>7.1197737332773237E-3</c:v>
                </c:pt>
                <c:pt idx="104">
                  <c:v>2.6502145749446093E-2</c:v>
                </c:pt>
                <c:pt idx="105">
                  <c:v>1.5893413218239782E-2</c:v>
                </c:pt>
                <c:pt idx="106">
                  <c:v>-6.1150768743756245E-4</c:v>
                </c:pt>
                <c:pt idx="107">
                  <c:v>-7.3161586972503745E-2</c:v>
                </c:pt>
                <c:pt idx="108">
                  <c:v>-7.0592328574066165E-3</c:v>
                </c:pt>
                <c:pt idx="109">
                  <c:v>7.8961984381153982E-4</c:v>
                </c:pt>
                <c:pt idx="110">
                  <c:v>-4.4122353332651798E-3</c:v>
                </c:pt>
                <c:pt idx="111">
                  <c:v>-0.11821743195110068</c:v>
                </c:pt>
                <c:pt idx="112">
                  <c:v>-6.9338266561394413E-2</c:v>
                </c:pt>
                <c:pt idx="113">
                  <c:v>-0.19480504125025178</c:v>
                </c:pt>
                <c:pt idx="114">
                  <c:v>-0.10536051565782634</c:v>
                </c:pt>
                <c:pt idx="115">
                  <c:v>-8.0969062533667202E-2</c:v>
                </c:pt>
                <c:pt idx="116">
                  <c:v>6.7952616195774418E-2</c:v>
                </c:pt>
                <c:pt idx="117">
                  <c:v>0.1303421300539922</c:v>
                </c:pt>
                <c:pt idx="118">
                  <c:v>-5.6459019056899873E-2</c:v>
                </c:pt>
                <c:pt idx="119">
                  <c:v>-2.2516859284333446E-2</c:v>
                </c:pt>
                <c:pt idx="120">
                  <c:v>2.8308381263922211E-2</c:v>
                </c:pt>
                <c:pt idx="121">
                  <c:v>1.6702845956884094E-2</c:v>
                </c:pt>
                <c:pt idx="122">
                  <c:v>-5.7163981629174465E-2</c:v>
                </c:pt>
                <c:pt idx="123">
                  <c:v>5.1059252169175284E-2</c:v>
                </c:pt>
                <c:pt idx="124">
                  <c:v>8.1338630968052605E-2</c:v>
                </c:pt>
                <c:pt idx="125">
                  <c:v>0.12367126437502263</c:v>
                </c:pt>
                <c:pt idx="126">
                  <c:v>-7.1961920659438405E-2</c:v>
                </c:pt>
                <c:pt idx="127">
                  <c:v>-2.0466457420081685E-2</c:v>
                </c:pt>
                <c:pt idx="128">
                  <c:v>-9.2845554411918663E-2</c:v>
                </c:pt>
                <c:pt idx="129">
                  <c:v>-3.6125601328110157E-2</c:v>
                </c:pt>
                <c:pt idx="130">
                  <c:v>8.1459530596377228E-2</c:v>
                </c:pt>
                <c:pt idx="131">
                  <c:v>-8.6082980603936488E-2</c:v>
                </c:pt>
                <c:pt idx="132">
                  <c:v>9.2602412945924861E-2</c:v>
                </c:pt>
                <c:pt idx="133">
                  <c:v>0.13651894671385323</c:v>
                </c:pt>
                <c:pt idx="134">
                  <c:v>0</c:v>
                </c:pt>
                <c:pt idx="135">
                  <c:v>5.0151885300667942E-2</c:v>
                </c:pt>
                <c:pt idx="136">
                  <c:v>9.1334249882802698E-2</c:v>
                </c:pt>
                <c:pt idx="137">
                  <c:v>6.2763888239464993E-2</c:v>
                </c:pt>
                <c:pt idx="138">
                  <c:v>-6.0762556928035671E-2</c:v>
                </c:pt>
                <c:pt idx="139">
                  <c:v>-2.0647204957033427E-2</c:v>
                </c:pt>
                <c:pt idx="140">
                  <c:v>-6.8634449249826979E-3</c:v>
                </c:pt>
                <c:pt idx="141">
                  <c:v>7.2704981338392205E-2</c:v>
                </c:pt>
                <c:pt idx="142">
                  <c:v>-3.3537246914163266E-2</c:v>
                </c:pt>
                <c:pt idx="143">
                  <c:v>-5.6535312332133714E-2</c:v>
                </c:pt>
                <c:pt idx="144">
                  <c:v>-3.6393598983547548E-2</c:v>
                </c:pt>
                <c:pt idx="145">
                  <c:v>5.9255696209093323E-2</c:v>
                </c:pt>
                <c:pt idx="146">
                  <c:v>-1.3099118702859958E-2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85-4520-8D37-44336152A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276880"/>
        <c:axId val="-142276336"/>
      </c:lineChart>
      <c:dateAx>
        <c:axId val="-142276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2276336"/>
        <c:crosses val="autoZero"/>
        <c:auto val="1"/>
        <c:lblOffset val="100"/>
        <c:baseTimeUnit val="days"/>
      </c:dateAx>
      <c:valAx>
        <c:axId val="-1422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227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'8'!$D$4:$D$433</c:f>
              <c:numCache>
                <c:formatCode>0.0000000</c:formatCode>
                <c:ptCount val="430"/>
                <c:pt idx="0">
                  <c:v>3.8116027633265936E-3</c:v>
                </c:pt>
                <c:pt idx="1">
                  <c:v>1.5637956852531776E-2</c:v>
                </c:pt>
                <c:pt idx="2">
                  <c:v>3.2051309489480317E-3</c:v>
                </c:pt>
                <c:pt idx="3">
                  <c:v>2.9947076367952352E-2</c:v>
                </c:pt>
                <c:pt idx="4">
                  <c:v>-6.4676556889049941E-2</c:v>
                </c:pt>
                <c:pt idx="5">
                  <c:v>0.10176488185725585</c:v>
                </c:pt>
                <c:pt idx="6">
                  <c:v>1.239173229516366E-2</c:v>
                </c:pt>
                <c:pt idx="7">
                  <c:v>-1.8394751823038291E-2</c:v>
                </c:pt>
                <c:pt idx="8">
                  <c:v>0</c:v>
                </c:pt>
                <c:pt idx="9">
                  <c:v>-8.8883309964059798E-2</c:v>
                </c:pt>
                <c:pt idx="10">
                  <c:v>4.1096154905796656E-2</c:v>
                </c:pt>
                <c:pt idx="11">
                  <c:v>-1.9665794552943261E-2</c:v>
                </c:pt>
                <c:pt idx="12">
                  <c:v>1.755831221337889E-2</c:v>
                </c:pt>
                <c:pt idx="13">
                  <c:v>-0.33964181138249216</c:v>
                </c:pt>
                <c:pt idx="14">
                  <c:v>9.9677732522327922E-2</c:v>
                </c:pt>
                <c:pt idx="15">
                  <c:v>-2.1345889252420758E-2</c:v>
                </c:pt>
                <c:pt idx="16">
                  <c:v>1.0899290458035615E-2</c:v>
                </c:pt>
                <c:pt idx="17">
                  <c:v>6.5554265257406374E-2</c:v>
                </c:pt>
                <c:pt idx="18">
                  <c:v>-7.3034748966656515E-2</c:v>
                </c:pt>
                <c:pt idx="19">
                  <c:v>-6.1622926945363865E-3</c:v>
                </c:pt>
                <c:pt idx="20">
                  <c:v>-6.8704915103845465E-4</c:v>
                </c:pt>
                <c:pt idx="21">
                  <c:v>-4.3546205825787165E-2</c:v>
                </c:pt>
                <c:pt idx="22">
                  <c:v>-2.0305266160745461E-2</c:v>
                </c:pt>
                <c:pt idx="23">
                  <c:v>2.1022883701408812E-2</c:v>
                </c:pt>
                <c:pt idx="24">
                  <c:v>3.4893407782520924E-2</c:v>
                </c:pt>
                <c:pt idx="25">
                  <c:v>3.5055486721796925E-2</c:v>
                </c:pt>
                <c:pt idx="26">
                  <c:v>1.3289232118682826E-2</c:v>
                </c:pt>
                <c:pt idx="27">
                  <c:v>-0.13854156522615524</c:v>
                </c:pt>
                <c:pt idx="28">
                  <c:v>3.9760020666371076E-2</c:v>
                </c:pt>
                <c:pt idx="29">
                  <c:v>-5.1197430897087504E-2</c:v>
                </c:pt>
                <c:pt idx="30">
                  <c:v>-0.15568559954534189</c:v>
                </c:pt>
                <c:pt idx="31">
                  <c:v>2.8270433938255568E-2</c:v>
                </c:pt>
                <c:pt idx="32">
                  <c:v>-9.1137711998524384E-2</c:v>
                </c:pt>
                <c:pt idx="33">
                  <c:v>3.5157124437359411E-2</c:v>
                </c:pt>
                <c:pt idx="34">
                  <c:v>-5.7348097745838267E-2</c:v>
                </c:pt>
                <c:pt idx="35">
                  <c:v>0.1107120244158315</c:v>
                </c:pt>
                <c:pt idx="36">
                  <c:v>3.728737081190836E-2</c:v>
                </c:pt>
                <c:pt idx="37">
                  <c:v>6.4748848196922726E-2</c:v>
                </c:pt>
                <c:pt idx="38">
                  <c:v>-9.8984112868018226E-2</c:v>
                </c:pt>
                <c:pt idx="39">
                  <c:v>3.0441793314798016E-2</c:v>
                </c:pt>
                <c:pt idx="40">
                  <c:v>-3.9626200757674646E-2</c:v>
                </c:pt>
                <c:pt idx="41">
                  <c:v>-2.3561881282025077E-2</c:v>
                </c:pt>
                <c:pt idx="42">
                  <c:v>7.117971237463383E-2</c:v>
                </c:pt>
                <c:pt idx="43">
                  <c:v>5.4313899972067148E-3</c:v>
                </c:pt>
                <c:pt idx="44">
                  <c:v>9.9503308531678769E-3</c:v>
                </c:pt>
                <c:pt idx="45">
                  <c:v>-4.1339455317279672E-3</c:v>
                </c:pt>
                <c:pt idx="46">
                  <c:v>-1.7973315592071604E-2</c:v>
                </c:pt>
                <c:pt idx="47">
                  <c:v>-1.401594403339157E-2</c:v>
                </c:pt>
                <c:pt idx="48">
                  <c:v>-6.1748007068447297E-2</c:v>
                </c:pt>
                <c:pt idx="49">
                  <c:v>-1.7439634285355776E-2</c:v>
                </c:pt>
                <c:pt idx="50">
                  <c:v>1.3879252748481008E-3</c:v>
                </c:pt>
                <c:pt idx="51">
                  <c:v>5.3556104468962307E-2</c:v>
                </c:pt>
                <c:pt idx="52">
                  <c:v>3.6993465581875107E-2</c:v>
                </c:pt>
                <c:pt idx="53">
                  <c:v>8.5356009877448624E-2</c:v>
                </c:pt>
                <c:pt idx="54">
                  <c:v>1.3097259639267556E-2</c:v>
                </c:pt>
                <c:pt idx="55">
                  <c:v>3.2752786471808015E-2</c:v>
                </c:pt>
                <c:pt idx="56">
                  <c:v>-4.7013964768176209E-2</c:v>
                </c:pt>
                <c:pt idx="57">
                  <c:v>-1.7228303960177271E-2</c:v>
                </c:pt>
                <c:pt idx="58">
                  <c:v>3.94866737608357E-4</c:v>
                </c:pt>
                <c:pt idx="59">
                  <c:v>-9.1216178758455335E-3</c:v>
                </c:pt>
                <c:pt idx="60">
                  <c:v>-2.7465377455179851E-2</c:v>
                </c:pt>
                <c:pt idx="61">
                  <c:v>3.1441525834818851E-2</c:v>
                </c:pt>
                <c:pt idx="62">
                  <c:v>2.7398974188114433E-2</c:v>
                </c:pt>
                <c:pt idx="63">
                  <c:v>2.365619661217E-2</c:v>
                </c:pt>
                <c:pt idx="64">
                  <c:v>6.4255675710710225E-2</c:v>
                </c:pt>
                <c:pt idx="65">
                  <c:v>7.2287767383803825E-2</c:v>
                </c:pt>
                <c:pt idx="66">
                  <c:v>-2.6668247082161312E-2</c:v>
                </c:pt>
                <c:pt idx="67">
                  <c:v>-5.3072970956223209E-2</c:v>
                </c:pt>
                <c:pt idx="68">
                  <c:v>4.2886125649230333E-2</c:v>
                </c:pt>
                <c:pt idx="69">
                  <c:v>-3.8620210897000629E-2</c:v>
                </c:pt>
                <c:pt idx="70">
                  <c:v>1.8626439054002297E-2</c:v>
                </c:pt>
                <c:pt idx="71">
                  <c:v>3.220559252976285E-2</c:v>
                </c:pt>
                <c:pt idx="72">
                  <c:v>-2.5957741591399852E-2</c:v>
                </c:pt>
                <c:pt idx="73">
                  <c:v>8.2966297795821209E-2</c:v>
                </c:pt>
                <c:pt idx="74">
                  <c:v>-3.2694285985505722E-2</c:v>
                </c:pt>
                <c:pt idx="75">
                  <c:v>6.8864020296333095E-3</c:v>
                </c:pt>
                <c:pt idx="76">
                  <c:v>5.2151356791081405E-3</c:v>
                </c:pt>
                <c:pt idx="77">
                  <c:v>7.126690351279219E-3</c:v>
                </c:pt>
                <c:pt idx="78">
                  <c:v>-1.5287336260144002E-2</c:v>
                </c:pt>
                <c:pt idx="79">
                  <c:v>-1.0212574347754355E-2</c:v>
                </c:pt>
                <c:pt idx="80">
                  <c:v>-1.9905414035509494E-2</c:v>
                </c:pt>
                <c:pt idx="81">
                  <c:v>-7.3023497280171767E-2</c:v>
                </c:pt>
                <c:pt idx="82">
                  <c:v>7.1545774217076641E-3</c:v>
                </c:pt>
                <c:pt idx="83">
                  <c:v>-4.7891788714456762E-2</c:v>
                </c:pt>
                <c:pt idx="84">
                  <c:v>2.6464324898446634E-2</c:v>
                </c:pt>
                <c:pt idx="85">
                  <c:v>1.0056159647822138E-2</c:v>
                </c:pt>
                <c:pt idx="86">
                  <c:v>4.1310851152720929E-2</c:v>
                </c:pt>
                <c:pt idx="87">
                  <c:v>3.6163766846688539E-2</c:v>
                </c:pt>
                <c:pt idx="88">
                  <c:v>1.9978853762827598E-3</c:v>
                </c:pt>
                <c:pt idx="89">
                  <c:v>-3.3620159701081231E-2</c:v>
                </c:pt>
                <c:pt idx="90">
                  <c:v>-2.8029473829103591E-2</c:v>
                </c:pt>
                <c:pt idx="91">
                  <c:v>3.9466091291871841E-2</c:v>
                </c:pt>
                <c:pt idx="92">
                  <c:v>1.8098496396065311E-2</c:v>
                </c:pt>
                <c:pt idx="93">
                  <c:v>2.1738312781685476E-2</c:v>
                </c:pt>
                <c:pt idx="94">
                  <c:v>-1.0632696369175854E-2</c:v>
                </c:pt>
                <c:pt idx="95">
                  <c:v>1.0033167031418877E-2</c:v>
                </c:pt>
                <c:pt idx="96">
                  <c:v>6.1409905750853255E-4</c:v>
                </c:pt>
                <c:pt idx="97">
                  <c:v>1.358686419673294E-3</c:v>
                </c:pt>
                <c:pt idx="98">
                  <c:v>-3.3999733650063035E-2</c:v>
                </c:pt>
                <c:pt idx="99">
                  <c:v>1.8641448132708405E-2</c:v>
                </c:pt>
                <c:pt idx="100">
                  <c:v>4.0150177229283379E-2</c:v>
                </c:pt>
                <c:pt idx="101">
                  <c:v>2.9871938301720302E-2</c:v>
                </c:pt>
                <c:pt idx="102">
                  <c:v>2.6134521971838076E-2</c:v>
                </c:pt>
                <c:pt idx="103">
                  <c:v>7.1197737332773237E-3</c:v>
                </c:pt>
                <c:pt idx="104">
                  <c:v>2.6502145749446093E-2</c:v>
                </c:pt>
                <c:pt idx="105">
                  <c:v>1.5893413218239782E-2</c:v>
                </c:pt>
                <c:pt idx="106">
                  <c:v>-6.1150768743756245E-4</c:v>
                </c:pt>
                <c:pt idx="107">
                  <c:v>-7.3161586972503745E-2</c:v>
                </c:pt>
                <c:pt idx="108">
                  <c:v>-7.0592328574066165E-3</c:v>
                </c:pt>
                <c:pt idx="109">
                  <c:v>7.8961984381153982E-4</c:v>
                </c:pt>
                <c:pt idx="110">
                  <c:v>-4.4122353332651798E-3</c:v>
                </c:pt>
                <c:pt idx="111">
                  <c:v>-0.11821743195110068</c:v>
                </c:pt>
                <c:pt idx="112">
                  <c:v>-6.9338266561394413E-2</c:v>
                </c:pt>
                <c:pt idx="113">
                  <c:v>-0.19480504125025178</c:v>
                </c:pt>
                <c:pt idx="114">
                  <c:v>-0.10536051565782634</c:v>
                </c:pt>
                <c:pt idx="115">
                  <c:v>-8.0969062533667202E-2</c:v>
                </c:pt>
                <c:pt idx="116">
                  <c:v>6.7952616195774418E-2</c:v>
                </c:pt>
                <c:pt idx="117">
                  <c:v>0.1303421300539922</c:v>
                </c:pt>
                <c:pt idx="118">
                  <c:v>-5.6459019056899873E-2</c:v>
                </c:pt>
                <c:pt idx="119">
                  <c:v>-2.2516859284333446E-2</c:v>
                </c:pt>
                <c:pt idx="120">
                  <c:v>2.8308381263922211E-2</c:v>
                </c:pt>
                <c:pt idx="121">
                  <c:v>1.6702845956884094E-2</c:v>
                </c:pt>
                <c:pt idx="122">
                  <c:v>-5.7163981629174465E-2</c:v>
                </c:pt>
                <c:pt idx="123">
                  <c:v>5.1059252169175284E-2</c:v>
                </c:pt>
                <c:pt idx="124">
                  <c:v>8.1338630968052605E-2</c:v>
                </c:pt>
                <c:pt idx="125">
                  <c:v>0.12367126437502263</c:v>
                </c:pt>
                <c:pt idx="126">
                  <c:v>-7.1961920659438405E-2</c:v>
                </c:pt>
                <c:pt idx="127">
                  <c:v>-2.0466457420081685E-2</c:v>
                </c:pt>
                <c:pt idx="128">
                  <c:v>-9.2845554411918663E-2</c:v>
                </c:pt>
                <c:pt idx="129">
                  <c:v>-3.6125601328110157E-2</c:v>
                </c:pt>
                <c:pt idx="130">
                  <c:v>8.1459530596377228E-2</c:v>
                </c:pt>
                <c:pt idx="131">
                  <c:v>-8.6082980603936488E-2</c:v>
                </c:pt>
                <c:pt idx="132">
                  <c:v>9.2602412945924861E-2</c:v>
                </c:pt>
                <c:pt idx="133">
                  <c:v>0.13651894671385323</c:v>
                </c:pt>
                <c:pt idx="134">
                  <c:v>0</c:v>
                </c:pt>
                <c:pt idx="135">
                  <c:v>5.0151885300667942E-2</c:v>
                </c:pt>
                <c:pt idx="136">
                  <c:v>9.1334249882802698E-2</c:v>
                </c:pt>
                <c:pt idx="137">
                  <c:v>6.2763888239464993E-2</c:v>
                </c:pt>
                <c:pt idx="138">
                  <c:v>-6.0762556928035671E-2</c:v>
                </c:pt>
                <c:pt idx="139">
                  <c:v>-2.0647204957033427E-2</c:v>
                </c:pt>
                <c:pt idx="140">
                  <c:v>-6.8634449249826979E-3</c:v>
                </c:pt>
                <c:pt idx="141">
                  <c:v>7.2704981338392205E-2</c:v>
                </c:pt>
                <c:pt idx="142">
                  <c:v>-3.3537246914163266E-2</c:v>
                </c:pt>
                <c:pt idx="143">
                  <c:v>-5.6535312332133714E-2</c:v>
                </c:pt>
                <c:pt idx="144">
                  <c:v>-3.6393598983547548E-2</c:v>
                </c:pt>
                <c:pt idx="145">
                  <c:v>5.9255696209093323E-2</c:v>
                </c:pt>
                <c:pt idx="146">
                  <c:v>-1.3099118702859958E-2</c:v>
                </c:pt>
              </c:numCache>
            </c:numRef>
          </c:xVal>
          <c:yVal>
            <c:numRef>
              <c:f>'8'!$E$4:$E$433</c:f>
              <c:numCache>
                <c:formatCode>0.0000000</c:formatCode>
                <c:ptCount val="430"/>
                <c:pt idx="0">
                  <c:v>-0.60109495553371062</c:v>
                </c:pt>
                <c:pt idx="1">
                  <c:v>2.0008303845926889E-2</c:v>
                </c:pt>
                <c:pt idx="2">
                  <c:v>0.3740432503798452</c:v>
                </c:pt>
                <c:pt idx="3">
                  <c:v>6.0512624304628559E-2</c:v>
                </c:pt>
                <c:pt idx="4">
                  <c:v>-5.8086264555097245E-2</c:v>
                </c:pt>
                <c:pt idx="5">
                  <c:v>-9.0876191814423635E-2</c:v>
                </c:pt>
                <c:pt idx="6">
                  <c:v>-0.39230191570942807</c:v>
                </c:pt>
                <c:pt idx="7">
                  <c:v>0.24587183527817302</c:v>
                </c:pt>
                <c:pt idx="8">
                  <c:v>-0.30580828308796981</c:v>
                </c:pt>
                <c:pt idx="9">
                  <c:v>0.65402521500710264</c:v>
                </c:pt>
                <c:pt idx="10">
                  <c:v>-0.27873097701711913</c:v>
                </c:pt>
                <c:pt idx="11">
                  <c:v>-0.36845218379760425</c:v>
                </c:pt>
                <c:pt idx="12">
                  <c:v>-6.6290513089221292E-2</c:v>
                </c:pt>
                <c:pt idx="13">
                  <c:v>1.3902462024633486</c:v>
                </c:pt>
                <c:pt idx="14">
                  <c:v>-0.12043047548219832</c:v>
                </c:pt>
                <c:pt idx="15">
                  <c:v>-0.53581449947896331</c:v>
                </c:pt>
                <c:pt idx="16">
                  <c:v>-0.58171742561314232</c:v>
                </c:pt>
                <c:pt idx="17">
                  <c:v>-1.0192131206757438E-2</c:v>
                </c:pt>
                <c:pt idx="18">
                  <c:v>0.12829051360333565</c:v>
                </c:pt>
                <c:pt idx="19">
                  <c:v>0.74950903822994874</c:v>
                </c:pt>
                <c:pt idx="20">
                  <c:v>-0.12567335850826211</c:v>
                </c:pt>
                <c:pt idx="21">
                  <c:v>-0.28822236272720758</c:v>
                </c:pt>
                <c:pt idx="22">
                  <c:v>0.78425070118324669</c:v>
                </c:pt>
                <c:pt idx="23">
                  <c:v>-0.75718474672175873</c:v>
                </c:pt>
                <c:pt idx="24">
                  <c:v>0.29801266933594661</c:v>
                </c:pt>
                <c:pt idx="25">
                  <c:v>-0.3607922988819432</c:v>
                </c:pt>
                <c:pt idx="26">
                  <c:v>0.25136701434182385</c:v>
                </c:pt>
                <c:pt idx="27">
                  <c:v>0.56859736192593147</c:v>
                </c:pt>
                <c:pt idx="28">
                  <c:v>-0.49130364763506051</c:v>
                </c:pt>
                <c:pt idx="29">
                  <c:v>0.49130364763506051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-0.88935902724259464</c:v>
                </c:pt>
                <c:pt idx="34">
                  <c:v>0.85451765677646563</c:v>
                </c:pt>
                <c:pt idx="35">
                  <c:v>3.4841370466129007E-2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-0.66067661128808552</c:v>
                </c:pt>
                <c:pt idx="46">
                  <c:v>1.9117716346290337E-2</c:v>
                </c:pt>
                <c:pt idx="47">
                  <c:v>7.0109261178849636E-2</c:v>
                </c:pt>
                <c:pt idx="48">
                  <c:v>-0.11678703222234077</c:v>
                </c:pt>
                <c:pt idx="49">
                  <c:v>8.6273783965133077E-2</c:v>
                </c:pt>
                <c:pt idx="50">
                  <c:v>-1.3091690630465855</c:v>
                </c:pt>
                <c:pt idx="51">
                  <c:v>-1.8203965647789033E-2</c:v>
                </c:pt>
                <c:pt idx="52">
                  <c:v>0.95005755425290772</c:v>
                </c:pt>
                <c:pt idx="53">
                  <c:v>-0.24070686691370824</c:v>
                </c:pt>
                <c:pt idx="54">
                  <c:v>0.10791050059663831</c:v>
                </c:pt>
                <c:pt idx="55">
                  <c:v>-4.9625505856976559E-2</c:v>
                </c:pt>
                <c:pt idx="56">
                  <c:v>-0.1212805875993439</c:v>
                </c:pt>
                <c:pt idx="57">
                  <c:v>0.72693563127871741</c:v>
                </c:pt>
                <c:pt idx="58">
                  <c:v>-0.66945713202315105</c:v>
                </c:pt>
                <c:pt idx="59">
                  <c:v>-6.341995187323235E-2</c:v>
                </c:pt>
                <c:pt idx="60">
                  <c:v>-4.9876084570932733E-2</c:v>
                </c:pt>
                <c:pt idx="61">
                  <c:v>7.5024754950732131E-2</c:v>
                </c:pt>
                <c:pt idx="62">
                  <c:v>-1.4286115265406352E-2</c:v>
                </c:pt>
                <c:pt idx="63">
                  <c:v>1.0146087219443523</c:v>
                </c:pt>
                <c:pt idx="64">
                  <c:v>-0.53526892644204693</c:v>
                </c:pt>
                <c:pt idx="65">
                  <c:v>0.1770222694871677</c:v>
                </c:pt>
                <c:pt idx="66">
                  <c:v>-0.33915579528691353</c:v>
                </c:pt>
                <c:pt idx="67">
                  <c:v>6.1090896677022499E-2</c:v>
                </c:pt>
                <c:pt idx="68">
                  <c:v>-0.70169866233483447</c:v>
                </c:pt>
                <c:pt idx="69">
                  <c:v>0.19229685998096002</c:v>
                </c:pt>
                <c:pt idx="70">
                  <c:v>-3.2915538856030935E-3</c:v>
                </c:pt>
                <c:pt idx="71">
                  <c:v>0.91057368310617903</c:v>
                </c:pt>
                <c:pt idx="72">
                  <c:v>-0.28028547559766537</c:v>
                </c:pt>
                <c:pt idx="73">
                  <c:v>-0.33936936558169606</c:v>
                </c:pt>
                <c:pt idx="74">
                  <c:v>-0.13904436510109619</c:v>
                </c:pt>
                <c:pt idx="75">
                  <c:v>0.23540774247411278</c:v>
                </c:pt>
                <c:pt idx="76">
                  <c:v>-0.46037823529807653</c:v>
                </c:pt>
                <c:pt idx="77">
                  <c:v>8.523125018595934E-2</c:v>
                </c:pt>
                <c:pt idx="78">
                  <c:v>-4.0606430363414603E-2</c:v>
                </c:pt>
                <c:pt idx="79">
                  <c:v>0.16373837965156923</c:v>
                </c:pt>
                <c:pt idx="80">
                  <c:v>-0.31301483263741048</c:v>
                </c:pt>
                <c:pt idx="81">
                  <c:v>1.208256171120432</c:v>
                </c:pt>
                <c:pt idx="82">
                  <c:v>-0.8384598687612197</c:v>
                </c:pt>
                <c:pt idx="83">
                  <c:v>0.56597982318628226</c:v>
                </c:pt>
                <c:pt idx="84">
                  <c:v>0.20188869857084413</c:v>
                </c:pt>
                <c:pt idx="85">
                  <c:v>-0.55357770695915676</c:v>
                </c:pt>
                <c:pt idx="86">
                  <c:v>-0.3274958192893962</c:v>
                </c:pt>
                <c:pt idx="87">
                  <c:v>-0.45242772388705532</c:v>
                </c:pt>
                <c:pt idx="88">
                  <c:v>0.42967775466907554</c:v>
                </c:pt>
                <c:pt idx="89">
                  <c:v>9.3588181640949841E-2</c:v>
                </c:pt>
                <c:pt idx="90">
                  <c:v>-0.41079409740374828</c:v>
                </c:pt>
                <c:pt idx="91">
                  <c:v>4.3303019081143646E-2</c:v>
                </c:pt>
                <c:pt idx="92">
                  <c:v>6.8692345068008365E-2</c:v>
                </c:pt>
                <c:pt idx="93">
                  <c:v>0.1661122370644641</c:v>
                </c:pt>
                <c:pt idx="94">
                  <c:v>-0.24656367306740279</c:v>
                </c:pt>
                <c:pt idx="95">
                  <c:v>-0.1445018667420932</c:v>
                </c:pt>
                <c:pt idx="96">
                  <c:v>0.27006955559360435</c:v>
                </c:pt>
                <c:pt idx="97">
                  <c:v>-0.29205566496663593</c:v>
                </c:pt>
                <c:pt idx="98">
                  <c:v>0.56276880754215242</c:v>
                </c:pt>
                <c:pt idx="99">
                  <c:v>-0.15127677069229151</c:v>
                </c:pt>
                <c:pt idx="100">
                  <c:v>0.37151850435747846</c:v>
                </c:pt>
                <c:pt idx="101">
                  <c:v>-0.20099136037433851</c:v>
                </c:pt>
                <c:pt idx="102">
                  <c:v>-1.322990738606169</c:v>
                </c:pt>
                <c:pt idx="103">
                  <c:v>1.4889631333665534</c:v>
                </c:pt>
                <c:pt idx="104">
                  <c:v>-0.43003348265854413</c:v>
                </c:pt>
                <c:pt idx="105">
                  <c:v>0.58785124678829348</c:v>
                </c:pt>
                <c:pt idx="106">
                  <c:v>-0.49040994254382397</c:v>
                </c:pt>
                <c:pt idx="107">
                  <c:v>0.18361095862788446</c:v>
                </c:pt>
                <c:pt idx="108">
                  <c:v>-2.0845452847204626E-3</c:v>
                </c:pt>
                <c:pt idx="109">
                  <c:v>3.3019353782790972E-2</c:v>
                </c:pt>
                <c:pt idx="110">
                  <c:v>-0.49136490774397146</c:v>
                </c:pt>
                <c:pt idx="111">
                  <c:v>0.83066638710065988</c:v>
                </c:pt>
                <c:pt idx="112">
                  <c:v>0.26595196668081655</c:v>
                </c:pt>
                <c:pt idx="113">
                  <c:v>0.57331357749885115</c:v>
                </c:pt>
                <c:pt idx="114">
                  <c:v>-5.5070928748111925E-2</c:v>
                </c:pt>
                <c:pt idx="115">
                  <c:v>-0.47530498404794486</c:v>
                </c:pt>
                <c:pt idx="116">
                  <c:v>-0.24093041643578417</c:v>
                </c:pt>
                <c:pt idx="117">
                  <c:v>-0.49749079120124051</c:v>
                </c:pt>
                <c:pt idx="118">
                  <c:v>0.55626395271697149</c:v>
                </c:pt>
                <c:pt idx="119">
                  <c:v>-0.48728244660095044</c:v>
                </c:pt>
                <c:pt idx="120">
                  <c:v>-4.7574057163085826E-2</c:v>
                </c:pt>
                <c:pt idx="121">
                  <c:v>-0.53464025854124486</c:v>
                </c:pt>
                <c:pt idx="122">
                  <c:v>0.66847551435389008</c:v>
                </c:pt>
                <c:pt idx="123">
                  <c:v>0.11595304017744468</c:v>
                </c:pt>
                <c:pt idx="124">
                  <c:v>0.99760137549005634</c:v>
                </c:pt>
                <c:pt idx="125">
                  <c:v>-0.8570775423230117</c:v>
                </c:pt>
                <c:pt idx="126">
                  <c:v>-0.42005265898056976</c:v>
                </c:pt>
                <c:pt idx="127">
                  <c:v>-1.3108329411622375</c:v>
                </c:pt>
                <c:pt idx="128">
                  <c:v>-0.44349875057561583</c:v>
                </c:pt>
                <c:pt idx="129">
                  <c:v>2.357035809243893</c:v>
                </c:pt>
                <c:pt idx="130">
                  <c:v>-0.39838786367024781</c:v>
                </c:pt>
                <c:pt idx="131">
                  <c:v>0.14678883540056731</c:v>
                </c:pt>
                <c:pt idx="132">
                  <c:v>0.44079898389377803</c:v>
                </c:pt>
                <c:pt idx="133">
                  <c:v>0.48522612817344424</c:v>
                </c:pt>
                <c:pt idx="134">
                  <c:v>-1.2252659765036071</c:v>
                </c:pt>
                <c:pt idx="135">
                  <c:v>7.6447997475689533E-2</c:v>
                </c:pt>
                <c:pt idx="136">
                  <c:v>0.16816648519069943</c:v>
                </c:pt>
                <c:pt idx="137">
                  <c:v>-0.28809448884474875</c:v>
                </c:pt>
                <c:pt idx="138">
                  <c:v>1.1688666979036775</c:v>
                </c:pt>
                <c:pt idx="139">
                  <c:v>-1.6629312547919639</c:v>
                </c:pt>
                <c:pt idx="140">
                  <c:v>-1.0896906103218189</c:v>
                </c:pt>
                <c:pt idx="141">
                  <c:v>1.0914717209701426</c:v>
                </c:pt>
                <c:pt idx="142">
                  <c:v>0.49976330212155773</c:v>
                </c:pt>
                <c:pt idx="143">
                  <c:v>7.7022558014157028E-2</c:v>
                </c:pt>
                <c:pt idx="144">
                  <c:v>0.48335134822724157</c:v>
                </c:pt>
                <c:pt idx="145">
                  <c:v>-0.71822708668448954</c:v>
                </c:pt>
                <c:pt idx="146">
                  <c:v>-0.1699499888541709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F2-47F9-86E1-D0C1D509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184544"/>
        <c:axId val="-125186176"/>
      </c:scatterChart>
      <c:valAx>
        <c:axId val="-12518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Логобъём</a:t>
                </a:r>
              </a:p>
            </c:rich>
          </c:tx>
          <c:layout>
            <c:manualLayout>
              <c:xMode val="edge"/>
              <c:yMode val="edge"/>
              <c:x val="0.43140882605812603"/>
              <c:y val="0.89038219537626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186176"/>
        <c:crosses val="autoZero"/>
        <c:crossBetween val="midCat"/>
      </c:valAx>
      <c:valAx>
        <c:axId val="-1251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Логдоходность</a:t>
                </a:r>
              </a:p>
            </c:rich>
          </c:tx>
          <c:layout>
            <c:manualLayout>
              <c:xMode val="edge"/>
              <c:yMode val="edge"/>
              <c:x val="6.4040986231187957E-3"/>
              <c:y val="0.23986130586416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18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'8'!$B$3:$B$150</c:f>
              <c:numCache>
                <c:formatCode>General</c:formatCode>
                <c:ptCount val="148"/>
                <c:pt idx="0">
                  <c:v>18.329999999999998</c:v>
                </c:pt>
                <c:pt idx="1">
                  <c:v>18.399999999999999</c:v>
                </c:pt>
                <c:pt idx="2">
                  <c:v>18.690000000000001</c:v>
                </c:pt>
                <c:pt idx="3">
                  <c:v>18.75</c:v>
                </c:pt>
                <c:pt idx="4">
                  <c:v>19.32</c:v>
                </c:pt>
                <c:pt idx="5">
                  <c:v>18.11</c:v>
                </c:pt>
                <c:pt idx="6">
                  <c:v>20.05</c:v>
                </c:pt>
                <c:pt idx="7">
                  <c:v>20.3</c:v>
                </c:pt>
                <c:pt idx="8">
                  <c:v>19.93</c:v>
                </c:pt>
                <c:pt idx="9">
                  <c:v>19.93</c:v>
                </c:pt>
                <c:pt idx="10">
                  <c:v>18.234999999999999</c:v>
                </c:pt>
                <c:pt idx="11">
                  <c:v>19</c:v>
                </c:pt>
                <c:pt idx="12">
                  <c:v>18.63</c:v>
                </c:pt>
                <c:pt idx="13">
                  <c:v>18.96</c:v>
                </c:pt>
                <c:pt idx="14">
                  <c:v>13.5</c:v>
                </c:pt>
                <c:pt idx="15">
                  <c:v>14.914999999999999</c:v>
                </c:pt>
                <c:pt idx="16">
                  <c:v>14.6</c:v>
                </c:pt>
                <c:pt idx="17">
                  <c:v>14.76</c:v>
                </c:pt>
                <c:pt idx="18">
                  <c:v>15.76</c:v>
                </c:pt>
                <c:pt idx="19">
                  <c:v>14.65</c:v>
                </c:pt>
                <c:pt idx="20">
                  <c:v>14.56</c:v>
                </c:pt>
                <c:pt idx="21">
                  <c:v>14.55</c:v>
                </c:pt>
                <c:pt idx="22">
                  <c:v>13.93</c:v>
                </c:pt>
                <c:pt idx="23">
                  <c:v>13.65</c:v>
                </c:pt>
                <c:pt idx="24">
                  <c:v>13.94</c:v>
                </c:pt>
                <c:pt idx="25">
                  <c:v>14.435</c:v>
                </c:pt>
                <c:pt idx="26">
                  <c:v>14.95</c:v>
                </c:pt>
                <c:pt idx="27">
                  <c:v>15.15</c:v>
                </c:pt>
                <c:pt idx="28">
                  <c:v>13.19</c:v>
                </c:pt>
                <c:pt idx="29">
                  <c:v>13.725</c:v>
                </c:pt>
                <c:pt idx="30">
                  <c:v>13.04</c:v>
                </c:pt>
                <c:pt idx="31">
                  <c:v>11.16</c:v>
                </c:pt>
                <c:pt idx="32">
                  <c:v>11.48</c:v>
                </c:pt>
                <c:pt idx="33">
                  <c:v>10.48</c:v>
                </c:pt>
                <c:pt idx="34">
                  <c:v>10.855</c:v>
                </c:pt>
                <c:pt idx="35">
                  <c:v>10.25</c:v>
                </c:pt>
                <c:pt idx="36">
                  <c:v>11.45</c:v>
                </c:pt>
                <c:pt idx="37">
                  <c:v>11.885</c:v>
                </c:pt>
                <c:pt idx="38">
                  <c:v>12.68</c:v>
                </c:pt>
                <c:pt idx="39">
                  <c:v>11.484999999999999</c:v>
                </c:pt>
                <c:pt idx="40">
                  <c:v>11.84</c:v>
                </c:pt>
                <c:pt idx="41">
                  <c:v>11.38</c:v>
                </c:pt>
                <c:pt idx="42">
                  <c:v>11.115</c:v>
                </c:pt>
                <c:pt idx="43">
                  <c:v>11.935</c:v>
                </c:pt>
                <c:pt idx="44">
                  <c:v>12</c:v>
                </c:pt>
                <c:pt idx="45">
                  <c:v>12.12</c:v>
                </c:pt>
                <c:pt idx="46">
                  <c:v>12.07</c:v>
                </c:pt>
                <c:pt idx="47">
                  <c:v>11.855</c:v>
                </c:pt>
                <c:pt idx="48">
                  <c:v>11.69</c:v>
                </c:pt>
                <c:pt idx="49">
                  <c:v>10.99</c:v>
                </c:pt>
                <c:pt idx="50">
                  <c:v>10.8</c:v>
                </c:pt>
                <c:pt idx="51">
                  <c:v>10.815</c:v>
                </c:pt>
                <c:pt idx="52">
                  <c:v>11.41</c:v>
                </c:pt>
                <c:pt idx="53">
                  <c:v>11.84</c:v>
                </c:pt>
                <c:pt idx="54">
                  <c:v>12.895</c:v>
                </c:pt>
                <c:pt idx="55">
                  <c:v>13.065</c:v>
                </c:pt>
                <c:pt idx="56">
                  <c:v>13.5</c:v>
                </c:pt>
                <c:pt idx="57">
                  <c:v>12.88</c:v>
                </c:pt>
                <c:pt idx="58">
                  <c:v>12.66</c:v>
                </c:pt>
                <c:pt idx="59">
                  <c:v>12.664999999999999</c:v>
                </c:pt>
                <c:pt idx="60">
                  <c:v>12.55</c:v>
                </c:pt>
                <c:pt idx="61">
                  <c:v>12.21</c:v>
                </c:pt>
                <c:pt idx="62">
                  <c:v>12.6</c:v>
                </c:pt>
                <c:pt idx="63">
                  <c:v>12.95</c:v>
                </c:pt>
                <c:pt idx="64">
                  <c:v>13.26</c:v>
                </c:pt>
                <c:pt idx="65">
                  <c:v>14.14</c:v>
                </c:pt>
                <c:pt idx="66">
                  <c:v>15.2</c:v>
                </c:pt>
                <c:pt idx="67">
                  <c:v>14.8</c:v>
                </c:pt>
                <c:pt idx="68">
                  <c:v>14.035</c:v>
                </c:pt>
                <c:pt idx="69">
                  <c:v>14.65</c:v>
                </c:pt>
                <c:pt idx="70">
                  <c:v>14.095000000000001</c:v>
                </c:pt>
                <c:pt idx="71">
                  <c:v>14.36</c:v>
                </c:pt>
                <c:pt idx="72">
                  <c:v>14.83</c:v>
                </c:pt>
                <c:pt idx="73">
                  <c:v>14.45</c:v>
                </c:pt>
                <c:pt idx="74">
                  <c:v>15.7</c:v>
                </c:pt>
                <c:pt idx="75">
                  <c:v>15.195</c:v>
                </c:pt>
                <c:pt idx="76">
                  <c:v>15.3</c:v>
                </c:pt>
                <c:pt idx="77">
                  <c:v>15.38</c:v>
                </c:pt>
                <c:pt idx="78">
                  <c:v>15.49</c:v>
                </c:pt>
                <c:pt idx="79">
                  <c:v>15.255000000000001</c:v>
                </c:pt>
                <c:pt idx="80">
                  <c:v>15.1</c:v>
                </c:pt>
                <c:pt idx="81">
                  <c:v>14.8024</c:v>
                </c:pt>
                <c:pt idx="82">
                  <c:v>13.76</c:v>
                </c:pt>
                <c:pt idx="83">
                  <c:v>13.8588</c:v>
                </c:pt>
                <c:pt idx="84">
                  <c:v>13.21072</c:v>
                </c:pt>
                <c:pt idx="85">
                  <c:v>13.565</c:v>
                </c:pt>
                <c:pt idx="86">
                  <c:v>13.7021</c:v>
                </c:pt>
                <c:pt idx="87">
                  <c:v>14.28</c:v>
                </c:pt>
                <c:pt idx="88">
                  <c:v>14.805870000000001</c:v>
                </c:pt>
                <c:pt idx="89">
                  <c:v>14.83548</c:v>
                </c:pt>
                <c:pt idx="90">
                  <c:v>14.345000000000001</c:v>
                </c:pt>
                <c:pt idx="91">
                  <c:v>13.948499999999999</c:v>
                </c:pt>
                <c:pt idx="92">
                  <c:v>14.51</c:v>
                </c:pt>
                <c:pt idx="93">
                  <c:v>14.775</c:v>
                </c:pt>
                <c:pt idx="94">
                  <c:v>15.0997</c:v>
                </c:pt>
                <c:pt idx="95">
                  <c:v>14.94</c:v>
                </c:pt>
                <c:pt idx="96">
                  <c:v>15.09065</c:v>
                </c:pt>
                <c:pt idx="97">
                  <c:v>15.099919999999999</c:v>
                </c:pt>
                <c:pt idx="98">
                  <c:v>15.12045</c:v>
                </c:pt>
                <c:pt idx="99">
                  <c:v>14.615</c:v>
                </c:pt>
                <c:pt idx="100">
                  <c:v>14.89</c:v>
                </c:pt>
                <c:pt idx="101">
                  <c:v>15.5</c:v>
                </c:pt>
                <c:pt idx="102">
                  <c:v>15.97</c:v>
                </c:pt>
                <c:pt idx="103">
                  <c:v>16.392869999999998</c:v>
                </c:pt>
                <c:pt idx="104">
                  <c:v>16.510000000000002</c:v>
                </c:pt>
                <c:pt idx="105">
                  <c:v>16.953399999999998</c:v>
                </c:pt>
                <c:pt idx="106">
                  <c:v>17.225000000000001</c:v>
                </c:pt>
                <c:pt idx="107">
                  <c:v>17.214469999999999</c:v>
                </c:pt>
                <c:pt idx="108">
                  <c:v>16</c:v>
                </c:pt>
                <c:pt idx="109">
                  <c:v>15.887449999999999</c:v>
                </c:pt>
                <c:pt idx="110">
                  <c:v>15.9</c:v>
                </c:pt>
                <c:pt idx="111">
                  <c:v>15.83</c:v>
                </c:pt>
                <c:pt idx="112">
                  <c:v>14.065</c:v>
                </c:pt>
                <c:pt idx="113">
                  <c:v>13.1228</c:v>
                </c:pt>
                <c:pt idx="114">
                  <c:v>10.8</c:v>
                </c:pt>
                <c:pt idx="115">
                  <c:v>9.7200000000000006</c:v>
                </c:pt>
                <c:pt idx="116">
                  <c:v>8.9640000000000004</c:v>
                </c:pt>
                <c:pt idx="117">
                  <c:v>9.5943000000000005</c:v>
                </c:pt>
                <c:pt idx="118">
                  <c:v>10.93</c:v>
                </c:pt>
                <c:pt idx="119">
                  <c:v>10.33</c:v>
                </c:pt>
                <c:pt idx="120">
                  <c:v>10.1</c:v>
                </c:pt>
                <c:pt idx="121">
                  <c:v>10.39</c:v>
                </c:pt>
                <c:pt idx="122">
                  <c:v>10.565</c:v>
                </c:pt>
                <c:pt idx="123">
                  <c:v>9.9779999999999998</c:v>
                </c:pt>
                <c:pt idx="124">
                  <c:v>10.5007</c:v>
                </c:pt>
                <c:pt idx="125">
                  <c:v>11.390510000000001</c:v>
                </c:pt>
                <c:pt idx="126">
                  <c:v>12.89</c:v>
                </c:pt>
                <c:pt idx="127">
                  <c:v>11.994999999999999</c:v>
                </c:pt>
                <c:pt idx="128">
                  <c:v>11.752000000000001</c:v>
                </c:pt>
                <c:pt idx="129">
                  <c:v>10.71</c:v>
                </c:pt>
                <c:pt idx="130">
                  <c:v>10.33</c:v>
                </c:pt>
                <c:pt idx="131">
                  <c:v>11.2067</c:v>
                </c:pt>
                <c:pt idx="132">
                  <c:v>10.282349999999999</c:v>
                </c:pt>
                <c:pt idx="133">
                  <c:v>11.28</c:v>
                </c:pt>
                <c:pt idx="134">
                  <c:v>12.93</c:v>
                </c:pt>
                <c:pt idx="135">
                  <c:v>12.93</c:v>
                </c:pt>
                <c:pt idx="136">
                  <c:v>13.595000000000001</c:v>
                </c:pt>
                <c:pt idx="137">
                  <c:v>14.895160000000001</c:v>
                </c:pt>
                <c:pt idx="138">
                  <c:v>15.86</c:v>
                </c:pt>
                <c:pt idx="139">
                  <c:v>14.925000000000001</c:v>
                </c:pt>
                <c:pt idx="140">
                  <c:v>14.62</c:v>
                </c:pt>
                <c:pt idx="141">
                  <c:v>14.52</c:v>
                </c:pt>
                <c:pt idx="142">
                  <c:v>15.615</c:v>
                </c:pt>
                <c:pt idx="143">
                  <c:v>15.1</c:v>
                </c:pt>
                <c:pt idx="144">
                  <c:v>14.27</c:v>
                </c:pt>
                <c:pt idx="145">
                  <c:v>13.76</c:v>
                </c:pt>
                <c:pt idx="146">
                  <c:v>14.6</c:v>
                </c:pt>
                <c:pt idx="147">
                  <c:v>14.41</c:v>
                </c:pt>
              </c:numCache>
            </c:numRef>
          </c:xVal>
          <c:yVal>
            <c:numRef>
              <c:f>'8'!$C$3:$C$150</c:f>
              <c:numCache>
                <c:formatCode>0</c:formatCode>
                <c:ptCount val="148"/>
                <c:pt idx="0">
                  <c:v>41188107</c:v>
                </c:pt>
                <c:pt idx="1">
                  <c:v>22579775</c:v>
                </c:pt>
                <c:pt idx="2">
                  <c:v>23036108</c:v>
                </c:pt>
                <c:pt idx="3">
                  <c:v>33485287</c:v>
                </c:pt>
                <c:pt idx="4">
                  <c:v>35574133</c:v>
                </c:pt>
                <c:pt idx="5">
                  <c:v>33566633</c:v>
                </c:pt>
                <c:pt idx="6">
                  <c:v>30650725</c:v>
                </c:pt>
                <c:pt idx="7">
                  <c:v>20704569</c:v>
                </c:pt>
                <c:pt idx="8">
                  <c:v>26475671</c:v>
                </c:pt>
                <c:pt idx="9">
                  <c:v>19500068</c:v>
                </c:pt>
                <c:pt idx="10">
                  <c:v>37503834</c:v>
                </c:pt>
                <c:pt idx="11">
                  <c:v>28380781</c:v>
                </c:pt>
                <c:pt idx="12">
                  <c:v>19633946</c:v>
                </c:pt>
                <c:pt idx="13">
                  <c:v>18374604</c:v>
                </c:pt>
                <c:pt idx="14">
                  <c:v>73789444.75</c:v>
                </c:pt>
                <c:pt idx="15">
                  <c:v>65417200</c:v>
                </c:pt>
                <c:pt idx="16">
                  <c:v>38281652</c:v>
                </c:pt>
                <c:pt idx="17">
                  <c:v>21397055</c:v>
                </c:pt>
                <c:pt idx="18">
                  <c:v>21180081</c:v>
                </c:pt>
                <c:pt idx="19">
                  <c:v>24079279</c:v>
                </c:pt>
                <c:pt idx="20">
                  <c:v>50950813</c:v>
                </c:pt>
                <c:pt idx="21">
                  <c:v>44933668</c:v>
                </c:pt>
                <c:pt idx="22">
                  <c:v>33682048</c:v>
                </c:pt>
                <c:pt idx="23">
                  <c:v>73789444.75</c:v>
                </c:pt>
                <c:pt idx="24">
                  <c:v>34606134</c:v>
                </c:pt>
                <c:pt idx="25">
                  <c:v>46620652</c:v>
                </c:pt>
                <c:pt idx="26">
                  <c:v>32500365</c:v>
                </c:pt>
                <c:pt idx="27">
                  <c:v>41788381</c:v>
                </c:pt>
                <c:pt idx="28">
                  <c:v>73789444.75</c:v>
                </c:pt>
                <c:pt idx="29">
                  <c:v>45146468</c:v>
                </c:pt>
                <c:pt idx="30">
                  <c:v>73789444.75</c:v>
                </c:pt>
                <c:pt idx="31">
                  <c:v>73789444.75</c:v>
                </c:pt>
                <c:pt idx="32">
                  <c:v>73789444.75</c:v>
                </c:pt>
                <c:pt idx="33">
                  <c:v>73789444.75</c:v>
                </c:pt>
                <c:pt idx="34">
                  <c:v>30321489</c:v>
                </c:pt>
                <c:pt idx="35">
                  <c:v>71262791</c:v>
                </c:pt>
                <c:pt idx="36">
                  <c:v>73789444.75</c:v>
                </c:pt>
                <c:pt idx="37">
                  <c:v>73789444.75</c:v>
                </c:pt>
                <c:pt idx="38">
                  <c:v>73789444.75</c:v>
                </c:pt>
                <c:pt idx="39">
                  <c:v>73789444.75</c:v>
                </c:pt>
                <c:pt idx="40">
                  <c:v>73789444.75</c:v>
                </c:pt>
                <c:pt idx="41">
                  <c:v>73789444.75</c:v>
                </c:pt>
                <c:pt idx="42">
                  <c:v>73789444.75</c:v>
                </c:pt>
                <c:pt idx="43">
                  <c:v>73789444.75</c:v>
                </c:pt>
                <c:pt idx="44">
                  <c:v>73789444.75</c:v>
                </c:pt>
                <c:pt idx="45">
                  <c:v>73789444.75</c:v>
                </c:pt>
                <c:pt idx="46">
                  <c:v>38112377</c:v>
                </c:pt>
                <c:pt idx="47">
                  <c:v>38848008</c:v>
                </c:pt>
                <c:pt idx="48">
                  <c:v>41669359</c:v>
                </c:pt>
                <c:pt idx="49">
                  <c:v>37076340</c:v>
                </c:pt>
                <c:pt idx="50">
                  <c:v>40417094</c:v>
                </c:pt>
                <c:pt idx="51">
                  <c:v>10914408</c:v>
                </c:pt>
                <c:pt idx="52">
                  <c:v>10717520</c:v>
                </c:pt>
                <c:pt idx="53">
                  <c:v>27713990</c:v>
                </c:pt>
                <c:pt idx="54">
                  <c:v>21785192</c:v>
                </c:pt>
                <c:pt idx="55">
                  <c:v>24267572</c:v>
                </c:pt>
                <c:pt idx="56">
                  <c:v>23092675</c:v>
                </c:pt>
                <c:pt idx="57">
                  <c:v>20455154</c:v>
                </c:pt>
                <c:pt idx="58">
                  <c:v>42316222</c:v>
                </c:pt>
                <c:pt idx="59">
                  <c:v>21665332</c:v>
                </c:pt>
                <c:pt idx="60">
                  <c:v>20333981</c:v>
                </c:pt>
                <c:pt idx="61">
                  <c:v>19344678</c:v>
                </c:pt>
                <c:pt idx="62">
                  <c:v>20851838</c:v>
                </c:pt>
                <c:pt idx="63">
                  <c:v>20556064</c:v>
                </c:pt>
                <c:pt idx="64">
                  <c:v>56699461</c:v>
                </c:pt>
                <c:pt idx="65">
                  <c:v>33198204</c:v>
                </c:pt>
                <c:pt idx="66">
                  <c:v>39627291</c:v>
                </c:pt>
                <c:pt idx="67">
                  <c:v>28229351</c:v>
                </c:pt>
                <c:pt idx="68">
                  <c:v>30007674</c:v>
                </c:pt>
                <c:pt idx="69">
                  <c:v>14876079</c:v>
                </c:pt>
                <c:pt idx="70">
                  <c:v>18030258</c:v>
                </c:pt>
                <c:pt idx="71">
                  <c:v>17971008</c:v>
                </c:pt>
                <c:pt idx="72">
                  <c:v>44671400</c:v>
                </c:pt>
                <c:pt idx="73">
                  <c:v>33752281</c:v>
                </c:pt>
                <c:pt idx="74">
                  <c:v>24039027</c:v>
                </c:pt>
                <c:pt idx="75">
                  <c:v>20918507</c:v>
                </c:pt>
                <c:pt idx="76">
                  <c:v>26470794</c:v>
                </c:pt>
                <c:pt idx="77">
                  <c:v>16704260</c:v>
                </c:pt>
                <c:pt idx="78">
                  <c:v>18190419</c:v>
                </c:pt>
                <c:pt idx="79">
                  <c:v>17466567</c:v>
                </c:pt>
                <c:pt idx="80">
                  <c:v>20573976</c:v>
                </c:pt>
                <c:pt idx="81">
                  <c:v>15044495</c:v>
                </c:pt>
                <c:pt idx="82">
                  <c:v>50363581</c:v>
                </c:pt>
                <c:pt idx="83">
                  <c:v>21776000</c:v>
                </c:pt>
                <c:pt idx="84">
                  <c:v>38351294</c:v>
                </c:pt>
                <c:pt idx="85">
                  <c:v>46930931</c:v>
                </c:pt>
                <c:pt idx="86">
                  <c:v>26980092</c:v>
                </c:pt>
                <c:pt idx="87">
                  <c:v>19445262</c:v>
                </c:pt>
                <c:pt idx="88">
                  <c:v>12368782</c:v>
                </c:pt>
                <c:pt idx="89">
                  <c:v>19007877</c:v>
                </c:pt>
                <c:pt idx="90">
                  <c:v>20872691</c:v>
                </c:pt>
                <c:pt idx="91">
                  <c:v>13841171</c:v>
                </c:pt>
                <c:pt idx="92">
                  <c:v>14453702</c:v>
                </c:pt>
                <c:pt idx="93">
                  <c:v>15481456</c:v>
                </c:pt>
                <c:pt idx="94">
                  <c:v>18279042</c:v>
                </c:pt>
                <c:pt idx="95">
                  <c:v>14284735</c:v>
                </c:pt>
                <c:pt idx="96">
                  <c:v>12362771</c:v>
                </c:pt>
                <c:pt idx="97">
                  <c:v>16195917</c:v>
                </c:pt>
                <c:pt idx="98">
                  <c:v>12093928</c:v>
                </c:pt>
                <c:pt idx="99">
                  <c:v>21231211</c:v>
                </c:pt>
                <c:pt idx="100">
                  <c:v>18250556</c:v>
                </c:pt>
                <c:pt idx="101">
                  <c:v>26462114</c:v>
                </c:pt>
                <c:pt idx="102">
                  <c:v>21643879</c:v>
                </c:pt>
                <c:pt idx="103">
                  <c:v>5764578</c:v>
                </c:pt>
                <c:pt idx="104">
                  <c:v>25551476</c:v>
                </c:pt>
                <c:pt idx="105">
                  <c:v>16620911</c:v>
                </c:pt>
                <c:pt idx="106">
                  <c:v>29919572</c:v>
                </c:pt>
                <c:pt idx="107">
                  <c:v>18322007</c:v>
                </c:pt>
                <c:pt idx="108">
                  <c:v>22014776</c:v>
                </c:pt>
                <c:pt idx="109">
                  <c:v>21968933</c:v>
                </c:pt>
                <c:pt idx="110">
                  <c:v>22706442</c:v>
                </c:pt>
                <c:pt idx="111">
                  <c:v>13891592</c:v>
                </c:pt>
                <c:pt idx="112">
                  <c:v>31879085</c:v>
                </c:pt>
                <c:pt idx="113">
                  <c:v>41591762</c:v>
                </c:pt>
                <c:pt idx="114">
                  <c:v>73789444.75</c:v>
                </c:pt>
                <c:pt idx="115">
                  <c:v>69835660</c:v>
                </c:pt>
                <c:pt idx="116">
                  <c:v>43416510</c:v>
                </c:pt>
                <c:pt idx="117">
                  <c:v>34120875</c:v>
                </c:pt>
                <c:pt idx="118">
                  <c:v>20747351</c:v>
                </c:pt>
                <c:pt idx="119">
                  <c:v>36186370</c:v>
                </c:pt>
                <c:pt idx="120">
                  <c:v>22229052</c:v>
                </c:pt>
                <c:pt idx="121">
                  <c:v>21196287</c:v>
                </c:pt>
                <c:pt idx="122">
                  <c:v>12418481</c:v>
                </c:pt>
                <c:pt idx="123">
                  <c:v>24231690</c:v>
                </c:pt>
                <c:pt idx="124">
                  <c:v>27210810</c:v>
                </c:pt>
                <c:pt idx="125">
                  <c:v>73789444.75</c:v>
                </c:pt>
                <c:pt idx="126">
                  <c:v>31316282</c:v>
                </c:pt>
                <c:pt idx="127">
                  <c:v>20575180</c:v>
                </c:pt>
                <c:pt idx="128">
                  <c:v>5546974</c:v>
                </c:pt>
                <c:pt idx="129">
                  <c:v>3559976</c:v>
                </c:pt>
                <c:pt idx="130">
                  <c:v>37591938</c:v>
                </c:pt>
                <c:pt idx="131">
                  <c:v>25239286</c:v>
                </c:pt>
                <c:pt idx="132">
                  <c:v>29229854</c:v>
                </c:pt>
                <c:pt idx="133">
                  <c:v>45421682</c:v>
                </c:pt>
                <c:pt idx="134">
                  <c:v>73789444.75</c:v>
                </c:pt>
                <c:pt idx="135">
                  <c:v>21670453</c:v>
                </c:pt>
                <c:pt idx="136">
                  <c:v>23392085</c:v>
                </c:pt>
                <c:pt idx="137">
                  <c:v>27675961</c:v>
                </c:pt>
                <c:pt idx="138">
                  <c:v>20748412</c:v>
                </c:pt>
                <c:pt idx="139">
                  <c:v>66775511</c:v>
                </c:pt>
                <c:pt idx="140">
                  <c:v>12659465</c:v>
                </c:pt>
                <c:pt idx="141">
                  <c:v>4257638</c:v>
                </c:pt>
                <c:pt idx="142">
                  <c:v>12682033</c:v>
                </c:pt>
                <c:pt idx="143">
                  <c:v>20904189</c:v>
                </c:pt>
                <c:pt idx="144">
                  <c:v>22577913</c:v>
                </c:pt>
                <c:pt idx="145">
                  <c:v>36610075</c:v>
                </c:pt>
                <c:pt idx="146">
                  <c:v>17851658</c:v>
                </c:pt>
                <c:pt idx="147">
                  <c:v>15061569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E-43F1-A6D1-30A136E5D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185088"/>
        <c:axId val="-125182912"/>
      </c:scatterChart>
      <c:valAx>
        <c:axId val="-12518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Цена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182912"/>
        <c:crosses val="autoZero"/>
        <c:crossBetween val="midCat"/>
      </c:valAx>
      <c:valAx>
        <c:axId val="-1251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Объём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18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'8'!$F$4:$F$150</c:f>
              <c:numCache>
                <c:formatCode>General</c:formatCode>
                <c:ptCount val="147"/>
                <c:pt idx="0">
                  <c:v>2.9085390618516134</c:v>
                </c:pt>
                <c:pt idx="1">
                  <c:v>2.91235066461494</c:v>
                </c:pt>
                <c:pt idx="2">
                  <c:v>2.9279886214674717</c:v>
                </c:pt>
                <c:pt idx="3">
                  <c:v>2.9311937524164198</c:v>
                </c:pt>
                <c:pt idx="4">
                  <c:v>2.9611408287843721</c:v>
                </c:pt>
                <c:pt idx="5">
                  <c:v>2.8964642718953222</c:v>
                </c:pt>
                <c:pt idx="6">
                  <c:v>2.998229153752578</c:v>
                </c:pt>
                <c:pt idx="7">
                  <c:v>3.0106208860477417</c:v>
                </c:pt>
                <c:pt idx="8">
                  <c:v>2.9922261342247034</c:v>
                </c:pt>
                <c:pt idx="9">
                  <c:v>2.9922261342247034</c:v>
                </c:pt>
                <c:pt idx="10">
                  <c:v>2.9033428242606436</c:v>
                </c:pt>
                <c:pt idx="11">
                  <c:v>2.9444389791664403</c:v>
                </c:pt>
                <c:pt idx="12">
                  <c:v>2.924773184613497</c:v>
                </c:pt>
                <c:pt idx="13">
                  <c:v>2.9423314968268759</c:v>
                </c:pt>
                <c:pt idx="14">
                  <c:v>2.6026896854443837</c:v>
                </c:pt>
                <c:pt idx="15">
                  <c:v>2.7023674179667116</c:v>
                </c:pt>
                <c:pt idx="16">
                  <c:v>2.6810215287142909</c:v>
                </c:pt>
                <c:pt idx="17">
                  <c:v>2.6919208191723265</c:v>
                </c:pt>
                <c:pt idx="18">
                  <c:v>2.7574750844297329</c:v>
                </c:pt>
                <c:pt idx="19">
                  <c:v>2.6844403354630764</c:v>
                </c:pt>
                <c:pt idx="20">
                  <c:v>2.67827804276854</c:v>
                </c:pt>
                <c:pt idx="21">
                  <c:v>2.6775909936175015</c:v>
                </c:pt>
                <c:pt idx="22">
                  <c:v>2.6340447877917144</c:v>
                </c:pt>
                <c:pt idx="23">
                  <c:v>2.6137395216309689</c:v>
                </c:pt>
                <c:pt idx="24">
                  <c:v>2.6347624053323777</c:v>
                </c:pt>
                <c:pt idx="25">
                  <c:v>2.6696558131148986</c:v>
                </c:pt>
                <c:pt idx="26">
                  <c:v>2.7047112998366956</c:v>
                </c:pt>
                <c:pt idx="27">
                  <c:v>2.7180005319553784</c:v>
                </c:pt>
                <c:pt idx="28">
                  <c:v>2.5794589667292231</c:v>
                </c:pt>
                <c:pt idx="29">
                  <c:v>2.6192189873955942</c:v>
                </c:pt>
                <c:pt idx="30">
                  <c:v>2.5680215564985067</c:v>
                </c:pt>
                <c:pt idx="31">
                  <c:v>2.4123359569531648</c:v>
                </c:pt>
                <c:pt idx="32">
                  <c:v>2.4406063908914204</c:v>
                </c:pt>
                <c:pt idx="33">
                  <c:v>2.349468678892896</c:v>
                </c:pt>
                <c:pt idx="34">
                  <c:v>2.3846258033302554</c:v>
                </c:pt>
                <c:pt idx="35">
                  <c:v>2.3272777055844172</c:v>
                </c:pt>
                <c:pt idx="36">
                  <c:v>2.4379897300002487</c:v>
                </c:pt>
                <c:pt idx="37">
                  <c:v>2.475277100812157</c:v>
                </c:pt>
                <c:pt idx="38">
                  <c:v>2.5400259490090797</c:v>
                </c:pt>
                <c:pt idx="39">
                  <c:v>2.4410418361410615</c:v>
                </c:pt>
                <c:pt idx="40">
                  <c:v>2.4714836294558595</c:v>
                </c:pt>
                <c:pt idx="41">
                  <c:v>2.4318574286981849</c:v>
                </c:pt>
                <c:pt idx="42">
                  <c:v>2.4082955474161598</c:v>
                </c:pt>
                <c:pt idx="43">
                  <c:v>2.4794752597907936</c:v>
                </c:pt>
                <c:pt idx="44">
                  <c:v>2.4849066497880004</c:v>
                </c:pt>
                <c:pt idx="45">
                  <c:v>2.4948569806411682</c:v>
                </c:pt>
                <c:pt idx="46">
                  <c:v>2.4907230351094403</c:v>
                </c:pt>
                <c:pt idx="47">
                  <c:v>2.4727497195173687</c:v>
                </c:pt>
                <c:pt idx="48">
                  <c:v>2.4587337754839771</c:v>
                </c:pt>
                <c:pt idx="49">
                  <c:v>2.3969857684155298</c:v>
                </c:pt>
                <c:pt idx="50">
                  <c:v>2.379546134130174</c:v>
                </c:pt>
                <c:pt idx="51">
                  <c:v>2.3809340594050221</c:v>
                </c:pt>
                <c:pt idx="52">
                  <c:v>2.4344901638739844</c:v>
                </c:pt>
                <c:pt idx="53">
                  <c:v>2.4714836294558595</c:v>
                </c:pt>
                <c:pt idx="54">
                  <c:v>2.5568396393333082</c:v>
                </c:pt>
                <c:pt idx="55">
                  <c:v>2.5699368989725757</c:v>
                </c:pt>
                <c:pt idx="56">
                  <c:v>2.6026896854443837</c:v>
                </c:pt>
                <c:pt idx="57">
                  <c:v>2.5556757206762075</c:v>
                </c:pt>
                <c:pt idx="58">
                  <c:v>2.5384474167160302</c:v>
                </c:pt>
                <c:pt idx="59">
                  <c:v>2.5388422834536386</c:v>
                </c:pt>
                <c:pt idx="60">
                  <c:v>2.5297206655777931</c:v>
                </c:pt>
                <c:pt idx="61">
                  <c:v>2.5022552881226132</c:v>
                </c:pt>
                <c:pt idx="62">
                  <c:v>2.5336968139574321</c:v>
                </c:pt>
                <c:pt idx="63">
                  <c:v>2.5610957881455465</c:v>
                </c:pt>
                <c:pt idx="64">
                  <c:v>2.5847519847577165</c:v>
                </c:pt>
                <c:pt idx="65">
                  <c:v>2.6490076604684267</c:v>
                </c:pt>
                <c:pt idx="66">
                  <c:v>2.7212954278522306</c:v>
                </c:pt>
                <c:pt idx="67">
                  <c:v>2.6946271807700692</c:v>
                </c:pt>
                <c:pt idx="68">
                  <c:v>2.641554209813846</c:v>
                </c:pt>
                <c:pt idx="69">
                  <c:v>2.6844403354630764</c:v>
                </c:pt>
                <c:pt idx="70">
                  <c:v>2.6458201245660757</c:v>
                </c:pt>
                <c:pt idx="71">
                  <c:v>2.664446563620078</c:v>
                </c:pt>
                <c:pt idx="72">
                  <c:v>2.6966521561498409</c:v>
                </c:pt>
                <c:pt idx="73">
                  <c:v>2.670694414558441</c:v>
                </c:pt>
                <c:pt idx="74">
                  <c:v>2.7536607123542622</c:v>
                </c:pt>
                <c:pt idx="75">
                  <c:v>2.7209664263687565</c:v>
                </c:pt>
                <c:pt idx="76">
                  <c:v>2.7278528283983898</c:v>
                </c:pt>
                <c:pt idx="77">
                  <c:v>2.733067964077498</c:v>
                </c:pt>
                <c:pt idx="78">
                  <c:v>2.7401946544287772</c:v>
                </c:pt>
                <c:pt idx="79">
                  <c:v>2.7249073181686332</c:v>
                </c:pt>
                <c:pt idx="80">
                  <c:v>2.7146947438208788</c:v>
                </c:pt>
                <c:pt idx="81">
                  <c:v>2.6947893297853693</c:v>
                </c:pt>
                <c:pt idx="82">
                  <c:v>2.6217658325051976</c:v>
                </c:pt>
                <c:pt idx="83">
                  <c:v>2.6289204099269052</c:v>
                </c:pt>
                <c:pt idx="84">
                  <c:v>2.5810286212124485</c:v>
                </c:pt>
                <c:pt idx="85">
                  <c:v>2.6074929461108951</c:v>
                </c:pt>
                <c:pt idx="86">
                  <c:v>2.6175491057587172</c:v>
                </c:pt>
                <c:pt idx="87">
                  <c:v>2.6588599569114382</c:v>
                </c:pt>
                <c:pt idx="88">
                  <c:v>2.6950237237581267</c:v>
                </c:pt>
                <c:pt idx="89">
                  <c:v>2.6970216091344095</c:v>
                </c:pt>
                <c:pt idx="90">
                  <c:v>2.6634014494333282</c:v>
                </c:pt>
                <c:pt idx="91">
                  <c:v>2.6353719756042246</c:v>
                </c:pt>
                <c:pt idx="92">
                  <c:v>2.6748380668960965</c:v>
                </c:pt>
                <c:pt idx="93">
                  <c:v>2.6929365632921618</c:v>
                </c:pt>
                <c:pt idx="94">
                  <c:v>2.7146748760738473</c:v>
                </c:pt>
                <c:pt idx="95">
                  <c:v>2.7040421797046714</c:v>
                </c:pt>
                <c:pt idx="96">
                  <c:v>2.7140753467360903</c:v>
                </c:pt>
                <c:pt idx="97">
                  <c:v>2.7146894457935988</c:v>
                </c:pt>
                <c:pt idx="98">
                  <c:v>2.7160481322132721</c:v>
                </c:pt>
                <c:pt idx="99">
                  <c:v>2.6820483985632091</c:v>
                </c:pt>
                <c:pt idx="100">
                  <c:v>2.7006898466959175</c:v>
                </c:pt>
                <c:pt idx="101">
                  <c:v>2.7408400239252009</c:v>
                </c:pt>
                <c:pt idx="102">
                  <c:v>2.7707119622269212</c:v>
                </c:pt>
                <c:pt idx="103">
                  <c:v>2.7968464841987593</c:v>
                </c:pt>
                <c:pt idx="104">
                  <c:v>2.8039662579320366</c:v>
                </c:pt>
                <c:pt idx="105">
                  <c:v>2.8304684036814827</c:v>
                </c:pt>
                <c:pt idx="106">
                  <c:v>2.8463618168997225</c:v>
                </c:pt>
                <c:pt idx="107">
                  <c:v>2.8457503092122849</c:v>
                </c:pt>
                <c:pt idx="108">
                  <c:v>2.7725887222397811</c:v>
                </c:pt>
                <c:pt idx="109">
                  <c:v>2.7655294893823745</c:v>
                </c:pt>
                <c:pt idx="110">
                  <c:v>2.7663191092261861</c:v>
                </c:pt>
                <c:pt idx="111">
                  <c:v>2.7619068738929209</c:v>
                </c:pt>
                <c:pt idx="112">
                  <c:v>2.6436894419418202</c:v>
                </c:pt>
                <c:pt idx="113">
                  <c:v>2.5743511753804258</c:v>
                </c:pt>
                <c:pt idx="114">
                  <c:v>2.379546134130174</c:v>
                </c:pt>
                <c:pt idx="115">
                  <c:v>2.2741856184723477</c:v>
                </c:pt>
                <c:pt idx="116">
                  <c:v>2.1932165559386805</c:v>
                </c:pt>
                <c:pt idx="117">
                  <c:v>2.2611691721344549</c:v>
                </c:pt>
                <c:pt idx="118">
                  <c:v>2.3915113021884471</c:v>
                </c:pt>
                <c:pt idx="119">
                  <c:v>2.3350522831315472</c:v>
                </c:pt>
                <c:pt idx="120">
                  <c:v>2.3125354238472138</c:v>
                </c:pt>
                <c:pt idx="121">
                  <c:v>2.340843805111136</c:v>
                </c:pt>
                <c:pt idx="122">
                  <c:v>2.3575466510680201</c:v>
                </c:pt>
                <c:pt idx="123">
                  <c:v>2.3003826694388456</c:v>
                </c:pt>
                <c:pt idx="124">
                  <c:v>2.3514419216080209</c:v>
                </c:pt>
                <c:pt idx="125">
                  <c:v>2.4327805525760735</c:v>
                </c:pt>
                <c:pt idx="126">
                  <c:v>2.5564518169510961</c:v>
                </c:pt>
                <c:pt idx="127">
                  <c:v>2.4844898962916577</c:v>
                </c:pt>
                <c:pt idx="128">
                  <c:v>2.464023438871576</c:v>
                </c:pt>
                <c:pt idx="129">
                  <c:v>2.3711778844596574</c:v>
                </c:pt>
                <c:pt idx="130">
                  <c:v>2.3350522831315472</c:v>
                </c:pt>
                <c:pt idx="131">
                  <c:v>2.4165118137279245</c:v>
                </c:pt>
                <c:pt idx="132">
                  <c:v>2.330428833123988</c:v>
                </c:pt>
                <c:pt idx="133">
                  <c:v>2.4230312460699128</c:v>
                </c:pt>
                <c:pt idx="134">
                  <c:v>2.5595501927837661</c:v>
                </c:pt>
                <c:pt idx="135">
                  <c:v>2.5595501927837661</c:v>
                </c:pt>
                <c:pt idx="136">
                  <c:v>2.609702078084434</c:v>
                </c:pt>
                <c:pt idx="137">
                  <c:v>2.7010363279672367</c:v>
                </c:pt>
                <c:pt idx="138">
                  <c:v>2.7638002162067017</c:v>
                </c:pt>
                <c:pt idx="139">
                  <c:v>2.703037659278666</c:v>
                </c:pt>
                <c:pt idx="140">
                  <c:v>2.6823904543216326</c:v>
                </c:pt>
                <c:pt idx="141">
                  <c:v>2.6755270093966499</c:v>
                </c:pt>
                <c:pt idx="142">
                  <c:v>2.7482319907350421</c:v>
                </c:pt>
                <c:pt idx="143">
                  <c:v>2.7146947438208788</c:v>
                </c:pt>
                <c:pt idx="144">
                  <c:v>2.6581594314887451</c:v>
                </c:pt>
                <c:pt idx="145">
                  <c:v>2.6217658325051976</c:v>
                </c:pt>
                <c:pt idx="146">
                  <c:v>2.6810215287142909</c:v>
                </c:pt>
              </c:numCache>
            </c:numRef>
          </c:xVal>
          <c:yVal>
            <c:numRef>
              <c:f>'8'!$G$4:$G$150</c:f>
              <c:numCache>
                <c:formatCode>General</c:formatCode>
                <c:ptCount val="147"/>
                <c:pt idx="0">
                  <c:v>17.533660107599438</c:v>
                </c:pt>
                <c:pt idx="1">
                  <c:v>16.932565152065727</c:v>
                </c:pt>
                <c:pt idx="2">
                  <c:v>16.952573455911654</c:v>
                </c:pt>
                <c:pt idx="3">
                  <c:v>17.3266167062915</c:v>
                </c:pt>
                <c:pt idx="4">
                  <c:v>17.387129330596128</c:v>
                </c:pt>
                <c:pt idx="5">
                  <c:v>17.329043066041031</c:v>
                </c:pt>
                <c:pt idx="6">
                  <c:v>17.238166874226607</c:v>
                </c:pt>
                <c:pt idx="7">
                  <c:v>16.845864958517179</c:v>
                </c:pt>
                <c:pt idx="8">
                  <c:v>17.091736793795352</c:v>
                </c:pt>
                <c:pt idx="9">
                  <c:v>16.785928510707382</c:v>
                </c:pt>
                <c:pt idx="10">
                  <c:v>17.439953725714485</c:v>
                </c:pt>
                <c:pt idx="11">
                  <c:v>17.161222748697366</c:v>
                </c:pt>
                <c:pt idx="12">
                  <c:v>16.792770564899762</c:v>
                </c:pt>
                <c:pt idx="13">
                  <c:v>16.72648005181054</c:v>
                </c:pt>
                <c:pt idx="14">
                  <c:v>18.116726254273889</c:v>
                </c:pt>
                <c:pt idx="15">
                  <c:v>17.996295778791691</c:v>
                </c:pt>
                <c:pt idx="16">
                  <c:v>17.460481279312727</c:v>
                </c:pt>
                <c:pt idx="17">
                  <c:v>16.878763853699585</c:v>
                </c:pt>
                <c:pt idx="18">
                  <c:v>16.868571722492828</c:v>
                </c:pt>
                <c:pt idx="19">
                  <c:v>16.996862236096163</c:v>
                </c:pt>
                <c:pt idx="20">
                  <c:v>17.746371274326112</c:v>
                </c:pt>
                <c:pt idx="21">
                  <c:v>17.62069791581785</c:v>
                </c:pt>
                <c:pt idx="22">
                  <c:v>17.332475553090642</c:v>
                </c:pt>
                <c:pt idx="23">
                  <c:v>18.116726254273889</c:v>
                </c:pt>
                <c:pt idx="24">
                  <c:v>17.35954150755213</c:v>
                </c:pt>
                <c:pt idx="25">
                  <c:v>17.657554176888077</c:v>
                </c:pt>
                <c:pt idx="26">
                  <c:v>17.296761878006134</c:v>
                </c:pt>
                <c:pt idx="27">
                  <c:v>17.548128892347957</c:v>
                </c:pt>
                <c:pt idx="28">
                  <c:v>18.116726254273889</c:v>
                </c:pt>
                <c:pt idx="29">
                  <c:v>17.625422606638828</c:v>
                </c:pt>
                <c:pt idx="30">
                  <c:v>18.116726254273889</c:v>
                </c:pt>
                <c:pt idx="31">
                  <c:v>18.116726254273889</c:v>
                </c:pt>
                <c:pt idx="32">
                  <c:v>18.116726254273889</c:v>
                </c:pt>
                <c:pt idx="33">
                  <c:v>18.116726254273889</c:v>
                </c:pt>
                <c:pt idx="34">
                  <c:v>17.227367227031294</c:v>
                </c:pt>
                <c:pt idx="35">
                  <c:v>18.08188488380776</c:v>
                </c:pt>
                <c:pt idx="36">
                  <c:v>18.116726254273889</c:v>
                </c:pt>
                <c:pt idx="37">
                  <c:v>18.116726254273889</c:v>
                </c:pt>
                <c:pt idx="38">
                  <c:v>18.116726254273889</c:v>
                </c:pt>
                <c:pt idx="39">
                  <c:v>18.116726254273889</c:v>
                </c:pt>
                <c:pt idx="40">
                  <c:v>18.116726254273889</c:v>
                </c:pt>
                <c:pt idx="41">
                  <c:v>18.116726254273889</c:v>
                </c:pt>
                <c:pt idx="42">
                  <c:v>18.116726254273889</c:v>
                </c:pt>
                <c:pt idx="43">
                  <c:v>18.116726254273889</c:v>
                </c:pt>
                <c:pt idx="44">
                  <c:v>18.116726254273889</c:v>
                </c:pt>
                <c:pt idx="45">
                  <c:v>18.116726254273889</c:v>
                </c:pt>
                <c:pt idx="46">
                  <c:v>17.456049642985803</c:v>
                </c:pt>
                <c:pt idx="47">
                  <c:v>17.475167359332094</c:v>
                </c:pt>
                <c:pt idx="48">
                  <c:v>17.545276620510943</c:v>
                </c:pt>
                <c:pt idx="49">
                  <c:v>17.428489588288603</c:v>
                </c:pt>
                <c:pt idx="50">
                  <c:v>17.514763372253736</c:v>
                </c:pt>
                <c:pt idx="51">
                  <c:v>16.20559430920715</c:v>
                </c:pt>
                <c:pt idx="52">
                  <c:v>16.187390343559361</c:v>
                </c:pt>
                <c:pt idx="53">
                  <c:v>17.137447897812269</c:v>
                </c:pt>
                <c:pt idx="54">
                  <c:v>16.896741030898561</c:v>
                </c:pt>
                <c:pt idx="55">
                  <c:v>17.004651531495199</c:v>
                </c:pt>
                <c:pt idx="56">
                  <c:v>16.955026025638222</c:v>
                </c:pt>
                <c:pt idx="57">
                  <c:v>16.833745438038878</c:v>
                </c:pt>
                <c:pt idx="58">
                  <c:v>17.560681069317596</c:v>
                </c:pt>
                <c:pt idx="59">
                  <c:v>16.891223937294445</c:v>
                </c:pt>
                <c:pt idx="60">
                  <c:v>16.827803985421212</c:v>
                </c:pt>
                <c:pt idx="61">
                  <c:v>16.77792790085028</c:v>
                </c:pt>
                <c:pt idx="62">
                  <c:v>16.852952655801012</c:v>
                </c:pt>
                <c:pt idx="63">
                  <c:v>16.838666540535606</c:v>
                </c:pt>
                <c:pt idx="64">
                  <c:v>17.853275262479958</c:v>
                </c:pt>
                <c:pt idx="65">
                  <c:v>17.318006336037911</c:v>
                </c:pt>
                <c:pt idx="66">
                  <c:v>17.495028605525079</c:v>
                </c:pt>
                <c:pt idx="67">
                  <c:v>17.155872810238165</c:v>
                </c:pt>
                <c:pt idx="68">
                  <c:v>17.216963706915188</c:v>
                </c:pt>
                <c:pt idx="69">
                  <c:v>16.515265044580353</c:v>
                </c:pt>
                <c:pt idx="70">
                  <c:v>16.707561904561313</c:v>
                </c:pt>
                <c:pt idx="71">
                  <c:v>16.70427035067571</c:v>
                </c:pt>
                <c:pt idx="72">
                  <c:v>17.614844033781889</c:v>
                </c:pt>
                <c:pt idx="73">
                  <c:v>17.334558558184224</c:v>
                </c:pt>
                <c:pt idx="74">
                  <c:v>16.995189192602528</c:v>
                </c:pt>
                <c:pt idx="75">
                  <c:v>16.856144827501431</c:v>
                </c:pt>
                <c:pt idx="76">
                  <c:v>17.091552569975544</c:v>
                </c:pt>
                <c:pt idx="77">
                  <c:v>16.631174334677468</c:v>
                </c:pt>
                <c:pt idx="78">
                  <c:v>16.716405584863427</c:v>
                </c:pt>
                <c:pt idx="79">
                  <c:v>16.675799154500012</c:v>
                </c:pt>
                <c:pt idx="80">
                  <c:v>16.839537534151582</c:v>
                </c:pt>
                <c:pt idx="81">
                  <c:v>16.526522701514171</c:v>
                </c:pt>
                <c:pt idx="82">
                  <c:v>17.734778872634603</c:v>
                </c:pt>
                <c:pt idx="83">
                  <c:v>16.896319003873383</c:v>
                </c:pt>
                <c:pt idx="84">
                  <c:v>17.462298827059666</c:v>
                </c:pt>
                <c:pt idx="85">
                  <c:v>17.66418752563051</c:v>
                </c:pt>
                <c:pt idx="86">
                  <c:v>17.110609818671353</c:v>
                </c:pt>
                <c:pt idx="87">
                  <c:v>16.783113999381957</c:v>
                </c:pt>
                <c:pt idx="88">
                  <c:v>16.330686275494902</c:v>
                </c:pt>
                <c:pt idx="89">
                  <c:v>16.760364030163977</c:v>
                </c:pt>
                <c:pt idx="90">
                  <c:v>16.853952211804927</c:v>
                </c:pt>
                <c:pt idx="91">
                  <c:v>16.443158114401179</c:v>
                </c:pt>
                <c:pt idx="92">
                  <c:v>16.486461133482322</c:v>
                </c:pt>
                <c:pt idx="93">
                  <c:v>16.555153478550331</c:v>
                </c:pt>
                <c:pt idx="94">
                  <c:v>16.721265715614795</c:v>
                </c:pt>
                <c:pt idx="95">
                  <c:v>16.474702042547392</c:v>
                </c:pt>
                <c:pt idx="96">
                  <c:v>16.330200175805299</c:v>
                </c:pt>
                <c:pt idx="97">
                  <c:v>16.600269731398903</c:v>
                </c:pt>
                <c:pt idx="98">
                  <c:v>16.308214066432267</c:v>
                </c:pt>
                <c:pt idx="99">
                  <c:v>16.87098287397442</c:v>
                </c:pt>
                <c:pt idx="100">
                  <c:v>16.719706103282128</c:v>
                </c:pt>
                <c:pt idx="101">
                  <c:v>17.091224607639607</c:v>
                </c:pt>
                <c:pt idx="102">
                  <c:v>16.890233247265268</c:v>
                </c:pt>
                <c:pt idx="103">
                  <c:v>15.567242508659099</c:v>
                </c:pt>
                <c:pt idx="104">
                  <c:v>17.056205642025652</c:v>
                </c:pt>
                <c:pt idx="105">
                  <c:v>16.626172159367108</c:v>
                </c:pt>
                <c:pt idx="106">
                  <c:v>17.214023406155402</c:v>
                </c:pt>
                <c:pt idx="107">
                  <c:v>16.723613463611578</c:v>
                </c:pt>
                <c:pt idx="108">
                  <c:v>16.907224422239462</c:v>
                </c:pt>
                <c:pt idx="109">
                  <c:v>16.905139876954742</c:v>
                </c:pt>
                <c:pt idx="110">
                  <c:v>16.938159230737533</c:v>
                </c:pt>
                <c:pt idx="111">
                  <c:v>16.446794322993561</c:v>
                </c:pt>
                <c:pt idx="112">
                  <c:v>17.277460710094221</c:v>
                </c:pt>
                <c:pt idx="113">
                  <c:v>17.543412676775038</c:v>
                </c:pt>
                <c:pt idx="114">
                  <c:v>18.116726254273889</c:v>
                </c:pt>
                <c:pt idx="115">
                  <c:v>18.061655325525777</c:v>
                </c:pt>
                <c:pt idx="116">
                  <c:v>17.586350341477832</c:v>
                </c:pt>
                <c:pt idx="117">
                  <c:v>17.345419925042048</c:v>
                </c:pt>
                <c:pt idx="118">
                  <c:v>16.847929133840807</c:v>
                </c:pt>
                <c:pt idx="119">
                  <c:v>17.404193086557779</c:v>
                </c:pt>
                <c:pt idx="120">
                  <c:v>16.916910639956829</c:v>
                </c:pt>
                <c:pt idx="121">
                  <c:v>16.869336582793743</c:v>
                </c:pt>
                <c:pt idx="122">
                  <c:v>16.334696324252498</c:v>
                </c:pt>
                <c:pt idx="123">
                  <c:v>17.003171838606388</c:v>
                </c:pt>
                <c:pt idx="124">
                  <c:v>17.119124878783833</c:v>
                </c:pt>
                <c:pt idx="125">
                  <c:v>18.116726254273889</c:v>
                </c:pt>
                <c:pt idx="126">
                  <c:v>17.259648711950877</c:v>
                </c:pt>
                <c:pt idx="127">
                  <c:v>16.839596052970307</c:v>
                </c:pt>
                <c:pt idx="128">
                  <c:v>15.52876311180807</c:v>
                </c:pt>
                <c:pt idx="129">
                  <c:v>15.085264361232454</c:v>
                </c:pt>
                <c:pt idx="130">
                  <c:v>17.442300170476347</c:v>
                </c:pt>
                <c:pt idx="131">
                  <c:v>17.043912306806099</c:v>
                </c:pt>
                <c:pt idx="132">
                  <c:v>17.190701142206667</c:v>
                </c:pt>
                <c:pt idx="133">
                  <c:v>17.631500126100445</c:v>
                </c:pt>
                <c:pt idx="134">
                  <c:v>18.116726254273889</c:v>
                </c:pt>
                <c:pt idx="135">
                  <c:v>16.891460277770282</c:v>
                </c:pt>
                <c:pt idx="136">
                  <c:v>16.967908275245971</c:v>
                </c:pt>
                <c:pt idx="137">
                  <c:v>17.136074760436671</c:v>
                </c:pt>
                <c:pt idx="138">
                  <c:v>16.847980271591922</c:v>
                </c:pt>
                <c:pt idx="139">
                  <c:v>18.016846969495599</c:v>
                </c:pt>
                <c:pt idx="140">
                  <c:v>16.353915714703636</c:v>
                </c:pt>
                <c:pt idx="141">
                  <c:v>15.264225104381817</c:v>
                </c:pt>
                <c:pt idx="142">
                  <c:v>16.355696825351959</c:v>
                </c:pt>
                <c:pt idx="143">
                  <c:v>16.855460127473517</c:v>
                </c:pt>
                <c:pt idx="144">
                  <c:v>16.932482685487674</c:v>
                </c:pt>
                <c:pt idx="145">
                  <c:v>17.415834033714916</c:v>
                </c:pt>
                <c:pt idx="146">
                  <c:v>16.697606947030426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AD-4740-81C0-83C17094C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183456"/>
        <c:axId val="-125188896"/>
      </c:scatterChart>
      <c:valAx>
        <c:axId val="-12518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u="none" strike="noStrike" baseline="0">
                    <a:effectLst/>
                  </a:rPr>
                  <a:t>Логарифм цены</a:t>
                </a:r>
                <a:r>
                  <a:rPr lang="ru-RU" sz="900" b="1" i="0" u="none" strike="noStrike" baseline="0"/>
                  <a:t>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188896"/>
        <c:crosses val="autoZero"/>
        <c:crossBetween val="midCat"/>
      </c:valAx>
      <c:valAx>
        <c:axId val="-1251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u="none" strike="noStrike" baseline="0">
                    <a:effectLst/>
                  </a:rPr>
                  <a:t>Логарифм объема</a:t>
                </a:r>
                <a:r>
                  <a:rPr lang="ru-RU" sz="900" b="1" i="0" u="none" strike="noStrike" baseline="0"/>
                  <a:t>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18345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Парето-оптимум</c:v>
          </c:tx>
          <c:spPr>
            <a:noFill/>
            <a:ln>
              <a:noFill/>
            </a:ln>
          </c:spPr>
          <c:invertIfNegative val="0"/>
          <c:trendline>
            <c:name>Парето-оптимум</c:name>
            <c:spPr>
              <a:ln w="19050">
                <a:solidFill>
                  <a:srgbClr val="FF0000"/>
                </a:solidFill>
              </a:ln>
            </c:spPr>
            <c:trendlineType val="linear"/>
            <c:forward val="1"/>
            <c:dispRSqr val="0"/>
            <c:dispEq val="0"/>
          </c:trendline>
          <c:cat>
            <c:strRef>
              <c:f>'9'!$U$2:$U$6</c:f>
              <c:strCache>
                <c:ptCount val="5"/>
                <c:pt idx="0">
                  <c:v>SBER</c:v>
                </c:pt>
                <c:pt idx="1">
                  <c:v>ROSN</c:v>
                </c:pt>
                <c:pt idx="2">
                  <c:v>SNGS</c:v>
                </c:pt>
                <c:pt idx="3">
                  <c:v>URKA</c:v>
                </c:pt>
                <c:pt idx="4">
                  <c:v>HYDR</c:v>
                </c:pt>
              </c:strCache>
            </c:strRef>
          </c:cat>
          <c:val>
            <c:numRef>
              <c:f>'9'!$W$2:$W$6</c:f>
              <c:numCache>
                <c:formatCode>0.000%</c:formatCode>
                <c:ptCount val="5"/>
                <c:pt idx="0">
                  <c:v>6.9999999999999999E-4</c:v>
                </c:pt>
                <c:pt idx="1">
                  <c:v>6.9999999999999999E-4</c:v>
                </c:pt>
                <c:pt idx="2">
                  <c:v>6.9999999999999999E-4</c:v>
                </c:pt>
                <c:pt idx="3">
                  <c:v>6.9999999999999999E-4</c:v>
                </c:pt>
                <c:pt idx="4">
                  <c:v>6.9999999999999999E-4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EC-4BED-A917-1854B7F44CB6}"/>
            </c:ext>
          </c:extLst>
        </c:ser>
        <c:ser>
          <c:idx val="0"/>
          <c:order val="1"/>
          <c:tx>
            <c:v>Доходность</c:v>
          </c:tx>
          <c:invertIfNegative val="0"/>
          <c:cat>
            <c:strRef>
              <c:f>'9'!$U$2:$U$6</c:f>
              <c:strCache>
                <c:ptCount val="5"/>
                <c:pt idx="0">
                  <c:v>SBER</c:v>
                </c:pt>
                <c:pt idx="1">
                  <c:v>ROSN</c:v>
                </c:pt>
                <c:pt idx="2">
                  <c:v>SNGS</c:v>
                </c:pt>
                <c:pt idx="3">
                  <c:v>URKA</c:v>
                </c:pt>
                <c:pt idx="4">
                  <c:v>HYDR</c:v>
                </c:pt>
              </c:strCache>
            </c:strRef>
          </c:cat>
          <c:val>
            <c:numRef>
              <c:f>'9'!$V$2:$V$6</c:f>
              <c:numCache>
                <c:formatCode>General</c:formatCode>
                <c:ptCount val="5"/>
                <c:pt idx="0">
                  <c:v>2.1778663921043296E-3</c:v>
                </c:pt>
                <c:pt idx="1">
                  <c:v>8.1383363064600387E-4</c:v>
                </c:pt>
                <c:pt idx="2">
                  <c:v>1.686971363890655E-4</c:v>
                </c:pt>
                <c:pt idx="3">
                  <c:v>-5.5712284676181969E-4</c:v>
                </c:pt>
                <c:pt idx="4">
                  <c:v>-1.2000234466013119E-3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EC-4BED-A917-1854B7F44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52"/>
        <c:axId val="-125186720"/>
        <c:axId val="-125182368"/>
      </c:barChart>
      <c:catAx>
        <c:axId val="-12518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5182368"/>
        <c:crosses val="autoZero"/>
        <c:auto val="1"/>
        <c:lblAlgn val="ctr"/>
        <c:lblOffset val="100"/>
        <c:noMultiLvlLbl val="0"/>
      </c:catAx>
      <c:valAx>
        <c:axId val="-12518236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-125186720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SBER</a:t>
            </a:r>
            <a:r>
              <a:rPr lang="ru-RU"/>
              <a:t>. Экстремальные значения логдоходости.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Логдоходность</c:v>
          </c:tx>
          <c:spPr>
            <a:ln w="254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'10-2'!$A$6:$A$433</c:f>
              <c:numCache>
                <c:formatCode>m/d/yyyy</c:formatCode>
                <c:ptCount val="428"/>
                <c:pt idx="0">
                  <c:v>43122</c:v>
                </c:pt>
                <c:pt idx="1">
                  <c:v>43129</c:v>
                </c:pt>
                <c:pt idx="2">
                  <c:v>43136</c:v>
                </c:pt>
                <c:pt idx="3">
                  <c:v>43143</c:v>
                </c:pt>
                <c:pt idx="4">
                  <c:v>43150</c:v>
                </c:pt>
                <c:pt idx="5">
                  <c:v>43157</c:v>
                </c:pt>
                <c:pt idx="6">
                  <c:v>43164</c:v>
                </c:pt>
                <c:pt idx="7">
                  <c:v>43171</c:v>
                </c:pt>
                <c:pt idx="8">
                  <c:v>43178</c:v>
                </c:pt>
                <c:pt idx="9">
                  <c:v>43185</c:v>
                </c:pt>
                <c:pt idx="10">
                  <c:v>43192</c:v>
                </c:pt>
                <c:pt idx="11">
                  <c:v>43199</c:v>
                </c:pt>
                <c:pt idx="12">
                  <c:v>43206</c:v>
                </c:pt>
                <c:pt idx="13">
                  <c:v>43213</c:v>
                </c:pt>
                <c:pt idx="14">
                  <c:v>43220</c:v>
                </c:pt>
                <c:pt idx="15">
                  <c:v>43227</c:v>
                </c:pt>
                <c:pt idx="16">
                  <c:v>43234</c:v>
                </c:pt>
                <c:pt idx="17">
                  <c:v>43241</c:v>
                </c:pt>
                <c:pt idx="18">
                  <c:v>43248</c:v>
                </c:pt>
                <c:pt idx="19">
                  <c:v>43255</c:v>
                </c:pt>
                <c:pt idx="20">
                  <c:v>43262</c:v>
                </c:pt>
                <c:pt idx="21">
                  <c:v>43269</c:v>
                </c:pt>
                <c:pt idx="22">
                  <c:v>43276</c:v>
                </c:pt>
                <c:pt idx="23">
                  <c:v>43283</c:v>
                </c:pt>
                <c:pt idx="24">
                  <c:v>43290</c:v>
                </c:pt>
                <c:pt idx="25">
                  <c:v>43297</c:v>
                </c:pt>
                <c:pt idx="26">
                  <c:v>43304</c:v>
                </c:pt>
                <c:pt idx="27">
                  <c:v>43311</c:v>
                </c:pt>
                <c:pt idx="28">
                  <c:v>43318</c:v>
                </c:pt>
                <c:pt idx="29">
                  <c:v>43325</c:v>
                </c:pt>
                <c:pt idx="30">
                  <c:v>43332</c:v>
                </c:pt>
                <c:pt idx="31">
                  <c:v>43339</c:v>
                </c:pt>
                <c:pt idx="32">
                  <c:v>43346</c:v>
                </c:pt>
                <c:pt idx="33">
                  <c:v>43353</c:v>
                </c:pt>
                <c:pt idx="34">
                  <c:v>43360</c:v>
                </c:pt>
                <c:pt idx="35">
                  <c:v>43367</c:v>
                </c:pt>
                <c:pt idx="36">
                  <c:v>43374</c:v>
                </c:pt>
                <c:pt idx="37">
                  <c:v>43381</c:v>
                </c:pt>
                <c:pt idx="38">
                  <c:v>43388</c:v>
                </c:pt>
                <c:pt idx="39">
                  <c:v>43395</c:v>
                </c:pt>
                <c:pt idx="40">
                  <c:v>43402</c:v>
                </c:pt>
                <c:pt idx="41">
                  <c:v>43409</c:v>
                </c:pt>
                <c:pt idx="42">
                  <c:v>43416</c:v>
                </c:pt>
                <c:pt idx="43">
                  <c:v>43423</c:v>
                </c:pt>
                <c:pt idx="44">
                  <c:v>43430</c:v>
                </c:pt>
                <c:pt idx="45">
                  <c:v>43437</c:v>
                </c:pt>
                <c:pt idx="46">
                  <c:v>43444</c:v>
                </c:pt>
                <c:pt idx="47">
                  <c:v>43451</c:v>
                </c:pt>
                <c:pt idx="48">
                  <c:v>43458</c:v>
                </c:pt>
                <c:pt idx="49">
                  <c:v>43465</c:v>
                </c:pt>
                <c:pt idx="50">
                  <c:v>43472</c:v>
                </c:pt>
                <c:pt idx="51">
                  <c:v>43479</c:v>
                </c:pt>
                <c:pt idx="52">
                  <c:v>43486</c:v>
                </c:pt>
                <c:pt idx="53">
                  <c:v>43493</c:v>
                </c:pt>
                <c:pt idx="54">
                  <c:v>43500</c:v>
                </c:pt>
                <c:pt idx="55">
                  <c:v>43507</c:v>
                </c:pt>
                <c:pt idx="56">
                  <c:v>43514</c:v>
                </c:pt>
                <c:pt idx="57">
                  <c:v>43521</c:v>
                </c:pt>
                <c:pt idx="58">
                  <c:v>43528</c:v>
                </c:pt>
                <c:pt idx="59">
                  <c:v>43535</c:v>
                </c:pt>
                <c:pt idx="60">
                  <c:v>43542</c:v>
                </c:pt>
                <c:pt idx="61">
                  <c:v>43549</c:v>
                </c:pt>
                <c:pt idx="62">
                  <c:v>43556</c:v>
                </c:pt>
                <c:pt idx="63">
                  <c:v>43563</c:v>
                </c:pt>
                <c:pt idx="64">
                  <c:v>43570</c:v>
                </c:pt>
                <c:pt idx="65">
                  <c:v>43577</c:v>
                </c:pt>
                <c:pt idx="66">
                  <c:v>43584</c:v>
                </c:pt>
                <c:pt idx="67">
                  <c:v>43591</c:v>
                </c:pt>
                <c:pt idx="68">
                  <c:v>43598</c:v>
                </c:pt>
                <c:pt idx="69">
                  <c:v>43605</c:v>
                </c:pt>
                <c:pt idx="70">
                  <c:v>43612</c:v>
                </c:pt>
                <c:pt idx="71">
                  <c:v>43619</c:v>
                </c:pt>
                <c:pt idx="72">
                  <c:v>43626</c:v>
                </c:pt>
                <c:pt idx="73">
                  <c:v>43633</c:v>
                </c:pt>
                <c:pt idx="74">
                  <c:v>43640</c:v>
                </c:pt>
                <c:pt idx="75">
                  <c:v>43647</c:v>
                </c:pt>
                <c:pt idx="76">
                  <c:v>43654</c:v>
                </c:pt>
                <c:pt idx="77">
                  <c:v>43661</c:v>
                </c:pt>
                <c:pt idx="78">
                  <c:v>43668</c:v>
                </c:pt>
                <c:pt idx="79">
                  <c:v>43675</c:v>
                </c:pt>
                <c:pt idx="80">
                  <c:v>43682</c:v>
                </c:pt>
                <c:pt idx="81">
                  <c:v>43689</c:v>
                </c:pt>
                <c:pt idx="82">
                  <c:v>43696</c:v>
                </c:pt>
                <c:pt idx="83">
                  <c:v>43703</c:v>
                </c:pt>
                <c:pt idx="84">
                  <c:v>43710</c:v>
                </c:pt>
                <c:pt idx="85">
                  <c:v>43717</c:v>
                </c:pt>
                <c:pt idx="86">
                  <c:v>43724</c:v>
                </c:pt>
                <c:pt idx="87">
                  <c:v>43731</c:v>
                </c:pt>
                <c:pt idx="88">
                  <c:v>43738</c:v>
                </c:pt>
                <c:pt idx="89">
                  <c:v>43745</c:v>
                </c:pt>
                <c:pt idx="90">
                  <c:v>43752</c:v>
                </c:pt>
                <c:pt idx="91">
                  <c:v>43759</c:v>
                </c:pt>
                <c:pt idx="92">
                  <c:v>43766</c:v>
                </c:pt>
                <c:pt idx="93">
                  <c:v>43773</c:v>
                </c:pt>
                <c:pt idx="94">
                  <c:v>43780</c:v>
                </c:pt>
                <c:pt idx="95">
                  <c:v>43787</c:v>
                </c:pt>
                <c:pt idx="96">
                  <c:v>43794</c:v>
                </c:pt>
                <c:pt idx="97">
                  <c:v>43801</c:v>
                </c:pt>
                <c:pt idx="98">
                  <c:v>43808</c:v>
                </c:pt>
                <c:pt idx="99">
                  <c:v>43815</c:v>
                </c:pt>
                <c:pt idx="100">
                  <c:v>43822</c:v>
                </c:pt>
                <c:pt idx="101">
                  <c:v>43829</c:v>
                </c:pt>
                <c:pt idx="102">
                  <c:v>43836</c:v>
                </c:pt>
                <c:pt idx="103">
                  <c:v>43843</c:v>
                </c:pt>
                <c:pt idx="104">
                  <c:v>43850</c:v>
                </c:pt>
                <c:pt idx="105">
                  <c:v>43857</c:v>
                </c:pt>
                <c:pt idx="106">
                  <c:v>43864</c:v>
                </c:pt>
                <c:pt idx="107">
                  <c:v>43871</c:v>
                </c:pt>
                <c:pt idx="108">
                  <c:v>43878</c:v>
                </c:pt>
                <c:pt idx="109">
                  <c:v>43885</c:v>
                </c:pt>
                <c:pt idx="110">
                  <c:v>43892</c:v>
                </c:pt>
                <c:pt idx="111">
                  <c:v>43899</c:v>
                </c:pt>
                <c:pt idx="112">
                  <c:v>43906</c:v>
                </c:pt>
                <c:pt idx="113">
                  <c:v>43913</c:v>
                </c:pt>
                <c:pt idx="114">
                  <c:v>43920</c:v>
                </c:pt>
                <c:pt idx="115">
                  <c:v>43927</c:v>
                </c:pt>
                <c:pt idx="116">
                  <c:v>43934</c:v>
                </c:pt>
                <c:pt idx="117">
                  <c:v>43941</c:v>
                </c:pt>
                <c:pt idx="118">
                  <c:v>43948</c:v>
                </c:pt>
                <c:pt idx="119">
                  <c:v>43955</c:v>
                </c:pt>
                <c:pt idx="120">
                  <c:v>43962</c:v>
                </c:pt>
                <c:pt idx="121">
                  <c:v>43969</c:v>
                </c:pt>
                <c:pt idx="122">
                  <c:v>43976</c:v>
                </c:pt>
                <c:pt idx="123">
                  <c:v>43983</c:v>
                </c:pt>
                <c:pt idx="124">
                  <c:v>43990</c:v>
                </c:pt>
                <c:pt idx="125">
                  <c:v>43997</c:v>
                </c:pt>
                <c:pt idx="126">
                  <c:v>44109</c:v>
                </c:pt>
                <c:pt idx="127">
                  <c:v>44116</c:v>
                </c:pt>
                <c:pt idx="128">
                  <c:v>44123</c:v>
                </c:pt>
                <c:pt idx="129">
                  <c:v>44130</c:v>
                </c:pt>
                <c:pt idx="130">
                  <c:v>44137</c:v>
                </c:pt>
                <c:pt idx="131">
                  <c:v>44144</c:v>
                </c:pt>
                <c:pt idx="132">
                  <c:v>44151</c:v>
                </c:pt>
                <c:pt idx="133">
                  <c:v>44158</c:v>
                </c:pt>
                <c:pt idx="134">
                  <c:v>44165</c:v>
                </c:pt>
                <c:pt idx="135">
                  <c:v>44172</c:v>
                </c:pt>
                <c:pt idx="136">
                  <c:v>44179</c:v>
                </c:pt>
                <c:pt idx="137">
                  <c:v>44186</c:v>
                </c:pt>
                <c:pt idx="138">
                  <c:v>44193</c:v>
                </c:pt>
                <c:pt idx="139">
                  <c:v>44200</c:v>
                </c:pt>
                <c:pt idx="140">
                  <c:v>44207</c:v>
                </c:pt>
                <c:pt idx="141">
                  <c:v>44214</c:v>
                </c:pt>
                <c:pt idx="142">
                  <c:v>44221</c:v>
                </c:pt>
                <c:pt idx="143">
                  <c:v>44228</c:v>
                </c:pt>
                <c:pt idx="144">
                  <c:v>44235</c:v>
                </c:pt>
              </c:numCache>
            </c:numRef>
          </c:cat>
          <c:val>
            <c:numRef>
              <c:f>'10-2'!$C$6:$C$433</c:f>
              <c:numCache>
                <c:formatCode>0.0000000</c:formatCode>
                <c:ptCount val="428"/>
                <c:pt idx="0">
                  <c:v>3.2051309489480317E-3</c:v>
                </c:pt>
                <c:pt idx="1">
                  <c:v>2.9947076367952352E-2</c:v>
                </c:pt>
                <c:pt idx="2">
                  <c:v>-6.4676556889049941E-2</c:v>
                </c:pt>
                <c:pt idx="3">
                  <c:v>0.10176488185725585</c:v>
                </c:pt>
                <c:pt idx="4">
                  <c:v>1.239173229516366E-2</c:v>
                </c:pt>
                <c:pt idx="5">
                  <c:v>-1.8394751823038291E-2</c:v>
                </c:pt>
                <c:pt idx="6">
                  <c:v>0</c:v>
                </c:pt>
                <c:pt idx="7">
                  <c:v>-8.8883309964059798E-2</c:v>
                </c:pt>
                <c:pt idx="8">
                  <c:v>4.1096154905796656E-2</c:v>
                </c:pt>
                <c:pt idx="9">
                  <c:v>-1.9665794552943261E-2</c:v>
                </c:pt>
                <c:pt idx="10">
                  <c:v>1.755831221337889E-2</c:v>
                </c:pt>
                <c:pt idx="11">
                  <c:v>-0.33964181138249216</c:v>
                </c:pt>
                <c:pt idx="12">
                  <c:v>9.9677732522327922E-2</c:v>
                </c:pt>
                <c:pt idx="13">
                  <c:v>-2.1345889252420758E-2</c:v>
                </c:pt>
                <c:pt idx="14">
                  <c:v>1.0899290458035615E-2</c:v>
                </c:pt>
                <c:pt idx="15">
                  <c:v>6.5554265257406374E-2</c:v>
                </c:pt>
                <c:pt idx="16">
                  <c:v>-7.3034748966656515E-2</c:v>
                </c:pt>
                <c:pt idx="17">
                  <c:v>-6.1622926945363865E-3</c:v>
                </c:pt>
                <c:pt idx="18">
                  <c:v>-6.8704915103845465E-4</c:v>
                </c:pt>
                <c:pt idx="19">
                  <c:v>-4.3546205825787165E-2</c:v>
                </c:pt>
                <c:pt idx="20">
                  <c:v>-2.0305266160745461E-2</c:v>
                </c:pt>
                <c:pt idx="21">
                  <c:v>2.1022883701408812E-2</c:v>
                </c:pt>
                <c:pt idx="22">
                  <c:v>3.4893407782520924E-2</c:v>
                </c:pt>
                <c:pt idx="23">
                  <c:v>3.5055486721796925E-2</c:v>
                </c:pt>
                <c:pt idx="24">
                  <c:v>1.3289232118682826E-2</c:v>
                </c:pt>
                <c:pt idx="25">
                  <c:v>-0.13854156522615524</c:v>
                </c:pt>
                <c:pt idx="26">
                  <c:v>3.9760020666371076E-2</c:v>
                </c:pt>
                <c:pt idx="27">
                  <c:v>-5.1197430897087504E-2</c:v>
                </c:pt>
                <c:pt idx="28">
                  <c:v>-0.15568559954534189</c:v>
                </c:pt>
                <c:pt idx="29">
                  <c:v>2.8270433938255568E-2</c:v>
                </c:pt>
                <c:pt idx="30">
                  <c:v>-9.1137711998524384E-2</c:v>
                </c:pt>
                <c:pt idx="31">
                  <c:v>3.5157124437359411E-2</c:v>
                </c:pt>
                <c:pt idx="32">
                  <c:v>-5.7348097745838267E-2</c:v>
                </c:pt>
                <c:pt idx="33">
                  <c:v>0.1107120244158315</c:v>
                </c:pt>
                <c:pt idx="34">
                  <c:v>3.728737081190836E-2</c:v>
                </c:pt>
                <c:pt idx="35">
                  <c:v>6.4748848196922726E-2</c:v>
                </c:pt>
                <c:pt idx="36">
                  <c:v>-9.8984112868018226E-2</c:v>
                </c:pt>
                <c:pt idx="37">
                  <c:v>3.0441793314798016E-2</c:v>
                </c:pt>
                <c:pt idx="38">
                  <c:v>-3.9626200757674646E-2</c:v>
                </c:pt>
                <c:pt idx="39">
                  <c:v>-2.3561881282025077E-2</c:v>
                </c:pt>
                <c:pt idx="40">
                  <c:v>7.117971237463383E-2</c:v>
                </c:pt>
                <c:pt idx="41">
                  <c:v>5.4313899972067148E-3</c:v>
                </c:pt>
                <c:pt idx="42">
                  <c:v>9.9503308531678769E-3</c:v>
                </c:pt>
                <c:pt idx="43">
                  <c:v>-4.1339455317279672E-3</c:v>
                </c:pt>
                <c:pt idx="44">
                  <c:v>-1.7973315592071604E-2</c:v>
                </c:pt>
                <c:pt idx="45">
                  <c:v>-1.401594403339157E-2</c:v>
                </c:pt>
                <c:pt idx="46">
                  <c:v>-6.1748007068447297E-2</c:v>
                </c:pt>
                <c:pt idx="47">
                  <c:v>-1.7439634285355776E-2</c:v>
                </c:pt>
                <c:pt idx="48">
                  <c:v>1.3879252748481008E-3</c:v>
                </c:pt>
                <c:pt idx="49">
                  <c:v>5.3556104468962307E-2</c:v>
                </c:pt>
                <c:pt idx="50">
                  <c:v>3.6993465581875107E-2</c:v>
                </c:pt>
                <c:pt idx="51">
                  <c:v>8.5356009877448624E-2</c:v>
                </c:pt>
                <c:pt idx="52">
                  <c:v>1.3097259639267556E-2</c:v>
                </c:pt>
                <c:pt idx="53">
                  <c:v>3.2752786471808015E-2</c:v>
                </c:pt>
                <c:pt idx="54">
                  <c:v>-4.7013964768176209E-2</c:v>
                </c:pt>
                <c:pt idx="55">
                  <c:v>-1.7228303960177271E-2</c:v>
                </c:pt>
                <c:pt idx="56">
                  <c:v>3.94866737608357E-4</c:v>
                </c:pt>
                <c:pt idx="57">
                  <c:v>-9.1216178758455335E-3</c:v>
                </c:pt>
                <c:pt idx="58">
                  <c:v>-2.7465377455179851E-2</c:v>
                </c:pt>
                <c:pt idx="59">
                  <c:v>3.1441525834818851E-2</c:v>
                </c:pt>
                <c:pt idx="60">
                  <c:v>2.7398974188114433E-2</c:v>
                </c:pt>
                <c:pt idx="61">
                  <c:v>2.365619661217E-2</c:v>
                </c:pt>
                <c:pt idx="62">
                  <c:v>6.4255675710710225E-2</c:v>
                </c:pt>
                <c:pt idx="63">
                  <c:v>7.2287767383803825E-2</c:v>
                </c:pt>
                <c:pt idx="64">
                  <c:v>-2.6668247082161312E-2</c:v>
                </c:pt>
                <c:pt idx="65">
                  <c:v>-5.3072970956223209E-2</c:v>
                </c:pt>
                <c:pt idx="66">
                  <c:v>4.2886125649230333E-2</c:v>
                </c:pt>
                <c:pt idx="67">
                  <c:v>-3.8620210897000629E-2</c:v>
                </c:pt>
                <c:pt idx="68">
                  <c:v>1.8626439054002297E-2</c:v>
                </c:pt>
                <c:pt idx="69">
                  <c:v>3.220559252976285E-2</c:v>
                </c:pt>
                <c:pt idx="70">
                  <c:v>-2.5957741591399852E-2</c:v>
                </c:pt>
                <c:pt idx="71">
                  <c:v>8.2966297795821209E-2</c:v>
                </c:pt>
                <c:pt idx="72">
                  <c:v>-3.2694285985505722E-2</c:v>
                </c:pt>
                <c:pt idx="73">
                  <c:v>6.8864020296333095E-3</c:v>
                </c:pt>
                <c:pt idx="74">
                  <c:v>5.2151356791081405E-3</c:v>
                </c:pt>
                <c:pt idx="75">
                  <c:v>7.126690351279219E-3</c:v>
                </c:pt>
                <c:pt idx="76">
                  <c:v>-1.5287336260144002E-2</c:v>
                </c:pt>
                <c:pt idx="77">
                  <c:v>-1.0212574347754355E-2</c:v>
                </c:pt>
                <c:pt idx="78">
                  <c:v>-1.9905414035509494E-2</c:v>
                </c:pt>
                <c:pt idx="79">
                  <c:v>-7.3023497280171767E-2</c:v>
                </c:pt>
                <c:pt idx="80">
                  <c:v>7.1545774217076641E-3</c:v>
                </c:pt>
                <c:pt idx="81">
                  <c:v>-4.7891788714456762E-2</c:v>
                </c:pt>
                <c:pt idx="82">
                  <c:v>2.6464324898446634E-2</c:v>
                </c:pt>
                <c:pt idx="83">
                  <c:v>1.0056159647822138E-2</c:v>
                </c:pt>
                <c:pt idx="84">
                  <c:v>4.1310851152720929E-2</c:v>
                </c:pt>
                <c:pt idx="85">
                  <c:v>3.6163766846688539E-2</c:v>
                </c:pt>
                <c:pt idx="86">
                  <c:v>1.9978853762827598E-3</c:v>
                </c:pt>
                <c:pt idx="87">
                  <c:v>-3.3620159701081231E-2</c:v>
                </c:pt>
                <c:pt idx="88">
                  <c:v>-2.8029473829103591E-2</c:v>
                </c:pt>
                <c:pt idx="89">
                  <c:v>3.9466091291871841E-2</c:v>
                </c:pt>
                <c:pt idx="90">
                  <c:v>1.8098496396065311E-2</c:v>
                </c:pt>
                <c:pt idx="91">
                  <c:v>2.1738312781685476E-2</c:v>
                </c:pt>
                <c:pt idx="92">
                  <c:v>-1.0632696369175854E-2</c:v>
                </c:pt>
                <c:pt idx="93">
                  <c:v>1.0033167031418877E-2</c:v>
                </c:pt>
                <c:pt idx="94">
                  <c:v>6.1409905750853255E-4</c:v>
                </c:pt>
                <c:pt idx="95">
                  <c:v>1.358686419673294E-3</c:v>
                </c:pt>
                <c:pt idx="96">
                  <c:v>-3.3999733650063035E-2</c:v>
                </c:pt>
                <c:pt idx="97">
                  <c:v>1.8641448132708405E-2</c:v>
                </c:pt>
                <c:pt idx="98">
                  <c:v>4.0150177229283379E-2</c:v>
                </c:pt>
                <c:pt idx="99">
                  <c:v>2.9871938301720302E-2</c:v>
                </c:pt>
                <c:pt idx="100">
                  <c:v>2.6134521971838076E-2</c:v>
                </c:pt>
                <c:pt idx="101">
                  <c:v>7.1197737332773237E-3</c:v>
                </c:pt>
                <c:pt idx="102">
                  <c:v>2.6502145749446093E-2</c:v>
                </c:pt>
                <c:pt idx="103">
                  <c:v>1.5893413218239782E-2</c:v>
                </c:pt>
                <c:pt idx="104">
                  <c:v>-6.1150768743756245E-4</c:v>
                </c:pt>
                <c:pt idx="105">
                  <c:v>-7.3161586972503745E-2</c:v>
                </c:pt>
                <c:pt idx="106">
                  <c:v>-7.0592328574066165E-3</c:v>
                </c:pt>
                <c:pt idx="107">
                  <c:v>7.8961984381153982E-4</c:v>
                </c:pt>
                <c:pt idx="108">
                  <c:v>-4.4122353332651798E-3</c:v>
                </c:pt>
                <c:pt idx="109">
                  <c:v>-0.11821743195110068</c:v>
                </c:pt>
                <c:pt idx="110">
                  <c:v>-6.9338266561394413E-2</c:v>
                </c:pt>
                <c:pt idx="111">
                  <c:v>-0.19480504125025178</c:v>
                </c:pt>
                <c:pt idx="112">
                  <c:v>-0.10536051565782634</c:v>
                </c:pt>
                <c:pt idx="113">
                  <c:v>-8.0969062533667202E-2</c:v>
                </c:pt>
                <c:pt idx="114">
                  <c:v>6.7952616195774418E-2</c:v>
                </c:pt>
                <c:pt idx="115">
                  <c:v>0.1303421300539922</c:v>
                </c:pt>
                <c:pt idx="116">
                  <c:v>-5.6459019056899873E-2</c:v>
                </c:pt>
                <c:pt idx="117">
                  <c:v>-2.2516859284333446E-2</c:v>
                </c:pt>
                <c:pt idx="118">
                  <c:v>2.8308381263922211E-2</c:v>
                </c:pt>
                <c:pt idx="119">
                  <c:v>1.6702845956884094E-2</c:v>
                </c:pt>
                <c:pt idx="120">
                  <c:v>-5.7163981629174465E-2</c:v>
                </c:pt>
                <c:pt idx="121">
                  <c:v>5.1059252169175284E-2</c:v>
                </c:pt>
                <c:pt idx="122">
                  <c:v>8.1338630968052605E-2</c:v>
                </c:pt>
                <c:pt idx="123">
                  <c:v>0.12367126437502263</c:v>
                </c:pt>
                <c:pt idx="124">
                  <c:v>-7.1961920659438405E-2</c:v>
                </c:pt>
                <c:pt idx="125">
                  <c:v>-2.0466457420081685E-2</c:v>
                </c:pt>
                <c:pt idx="126">
                  <c:v>-9.2845554411918663E-2</c:v>
                </c:pt>
                <c:pt idx="127">
                  <c:v>-3.6125601328110157E-2</c:v>
                </c:pt>
                <c:pt idx="128">
                  <c:v>8.1459530596377228E-2</c:v>
                </c:pt>
                <c:pt idx="129">
                  <c:v>-8.6082980603936488E-2</c:v>
                </c:pt>
                <c:pt idx="130">
                  <c:v>9.2602412945924861E-2</c:v>
                </c:pt>
                <c:pt idx="131">
                  <c:v>0.13651894671385323</c:v>
                </c:pt>
                <c:pt idx="132">
                  <c:v>0</c:v>
                </c:pt>
                <c:pt idx="133">
                  <c:v>5.0151885300667942E-2</c:v>
                </c:pt>
                <c:pt idx="134">
                  <c:v>9.1334249882802698E-2</c:v>
                </c:pt>
                <c:pt idx="135">
                  <c:v>6.2763888239464993E-2</c:v>
                </c:pt>
                <c:pt idx="136">
                  <c:v>-6.0762556928035671E-2</c:v>
                </c:pt>
                <c:pt idx="137">
                  <c:v>-2.0647204957033427E-2</c:v>
                </c:pt>
                <c:pt idx="138">
                  <c:v>-6.8634449249826979E-3</c:v>
                </c:pt>
                <c:pt idx="139">
                  <c:v>7.2704981338392205E-2</c:v>
                </c:pt>
                <c:pt idx="140">
                  <c:v>-3.3537246914163266E-2</c:v>
                </c:pt>
                <c:pt idx="141">
                  <c:v>-5.6535312332133714E-2</c:v>
                </c:pt>
                <c:pt idx="142">
                  <c:v>-3.6393598983547548E-2</c:v>
                </c:pt>
                <c:pt idx="143">
                  <c:v>5.9255696209093323E-2</c:v>
                </c:pt>
                <c:pt idx="144">
                  <c:v>-1.3099118702859958E-2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2D-45B1-BB19-A0919B4A0CEA}"/>
            </c:ext>
          </c:extLst>
        </c:ser>
        <c:ser>
          <c:idx val="1"/>
          <c:order val="1"/>
          <c:tx>
            <c:v>Выбросы</c:v>
          </c:tx>
          <c:spPr>
            <a:ln w="19050">
              <a:noFill/>
            </a:ln>
          </c:spPr>
          <c:marker>
            <c:symbol val="plus"/>
            <c:size val="2"/>
            <c:spPr>
              <a:solidFill>
                <a:srgbClr val="FF0000"/>
              </a:solidFill>
              <a:ln w="0">
                <a:solidFill>
                  <a:srgbClr val="FF0000"/>
                </a:solidFill>
              </a:ln>
            </c:spPr>
          </c:marker>
          <c:cat>
            <c:numRef>
              <c:f>'10-2'!$A$6:$A$433</c:f>
              <c:numCache>
                <c:formatCode>m/d/yyyy</c:formatCode>
                <c:ptCount val="428"/>
                <c:pt idx="0">
                  <c:v>43122</c:v>
                </c:pt>
                <c:pt idx="1">
                  <c:v>43129</c:v>
                </c:pt>
                <c:pt idx="2">
                  <c:v>43136</c:v>
                </c:pt>
                <c:pt idx="3">
                  <c:v>43143</c:v>
                </c:pt>
                <c:pt idx="4">
                  <c:v>43150</c:v>
                </c:pt>
                <c:pt idx="5">
                  <c:v>43157</c:v>
                </c:pt>
                <c:pt idx="6">
                  <c:v>43164</c:v>
                </c:pt>
                <c:pt idx="7">
                  <c:v>43171</c:v>
                </c:pt>
                <c:pt idx="8">
                  <c:v>43178</c:v>
                </c:pt>
                <c:pt idx="9">
                  <c:v>43185</c:v>
                </c:pt>
                <c:pt idx="10">
                  <c:v>43192</c:v>
                </c:pt>
                <c:pt idx="11">
                  <c:v>43199</c:v>
                </c:pt>
                <c:pt idx="12">
                  <c:v>43206</c:v>
                </c:pt>
                <c:pt idx="13">
                  <c:v>43213</c:v>
                </c:pt>
                <c:pt idx="14">
                  <c:v>43220</c:v>
                </c:pt>
                <c:pt idx="15">
                  <c:v>43227</c:v>
                </c:pt>
                <c:pt idx="16">
                  <c:v>43234</c:v>
                </c:pt>
                <c:pt idx="17">
                  <c:v>43241</c:v>
                </c:pt>
                <c:pt idx="18">
                  <c:v>43248</c:v>
                </c:pt>
                <c:pt idx="19">
                  <c:v>43255</c:v>
                </c:pt>
                <c:pt idx="20">
                  <c:v>43262</c:v>
                </c:pt>
                <c:pt idx="21">
                  <c:v>43269</c:v>
                </c:pt>
                <c:pt idx="22">
                  <c:v>43276</c:v>
                </c:pt>
                <c:pt idx="23">
                  <c:v>43283</c:v>
                </c:pt>
                <c:pt idx="24">
                  <c:v>43290</c:v>
                </c:pt>
                <c:pt idx="25">
                  <c:v>43297</c:v>
                </c:pt>
                <c:pt idx="26">
                  <c:v>43304</c:v>
                </c:pt>
                <c:pt idx="27">
                  <c:v>43311</c:v>
                </c:pt>
                <c:pt idx="28">
                  <c:v>43318</c:v>
                </c:pt>
                <c:pt idx="29">
                  <c:v>43325</c:v>
                </c:pt>
                <c:pt idx="30">
                  <c:v>43332</c:v>
                </c:pt>
                <c:pt idx="31">
                  <c:v>43339</c:v>
                </c:pt>
                <c:pt idx="32">
                  <c:v>43346</c:v>
                </c:pt>
                <c:pt idx="33">
                  <c:v>43353</c:v>
                </c:pt>
                <c:pt idx="34">
                  <c:v>43360</c:v>
                </c:pt>
                <c:pt idx="35">
                  <c:v>43367</c:v>
                </c:pt>
                <c:pt idx="36">
                  <c:v>43374</c:v>
                </c:pt>
                <c:pt idx="37">
                  <c:v>43381</c:v>
                </c:pt>
                <c:pt idx="38">
                  <c:v>43388</c:v>
                </c:pt>
                <c:pt idx="39">
                  <c:v>43395</c:v>
                </c:pt>
                <c:pt idx="40">
                  <c:v>43402</c:v>
                </c:pt>
                <c:pt idx="41">
                  <c:v>43409</c:v>
                </c:pt>
                <c:pt idx="42">
                  <c:v>43416</c:v>
                </c:pt>
                <c:pt idx="43">
                  <c:v>43423</c:v>
                </c:pt>
                <c:pt idx="44">
                  <c:v>43430</c:v>
                </c:pt>
                <c:pt idx="45">
                  <c:v>43437</c:v>
                </c:pt>
                <c:pt idx="46">
                  <c:v>43444</c:v>
                </c:pt>
                <c:pt idx="47">
                  <c:v>43451</c:v>
                </c:pt>
                <c:pt idx="48">
                  <c:v>43458</c:v>
                </c:pt>
                <c:pt idx="49">
                  <c:v>43465</c:v>
                </c:pt>
                <c:pt idx="50">
                  <c:v>43472</c:v>
                </c:pt>
                <c:pt idx="51">
                  <c:v>43479</c:v>
                </c:pt>
                <c:pt idx="52">
                  <c:v>43486</c:v>
                </c:pt>
                <c:pt idx="53">
                  <c:v>43493</c:v>
                </c:pt>
                <c:pt idx="54">
                  <c:v>43500</c:v>
                </c:pt>
                <c:pt idx="55">
                  <c:v>43507</c:v>
                </c:pt>
                <c:pt idx="56">
                  <c:v>43514</c:v>
                </c:pt>
                <c:pt idx="57">
                  <c:v>43521</c:v>
                </c:pt>
                <c:pt idx="58">
                  <c:v>43528</c:v>
                </c:pt>
                <c:pt idx="59">
                  <c:v>43535</c:v>
                </c:pt>
                <c:pt idx="60">
                  <c:v>43542</c:v>
                </c:pt>
                <c:pt idx="61">
                  <c:v>43549</c:v>
                </c:pt>
                <c:pt idx="62">
                  <c:v>43556</c:v>
                </c:pt>
                <c:pt idx="63">
                  <c:v>43563</c:v>
                </c:pt>
                <c:pt idx="64">
                  <c:v>43570</c:v>
                </c:pt>
                <c:pt idx="65">
                  <c:v>43577</c:v>
                </c:pt>
                <c:pt idx="66">
                  <c:v>43584</c:v>
                </c:pt>
                <c:pt idx="67">
                  <c:v>43591</c:v>
                </c:pt>
                <c:pt idx="68">
                  <c:v>43598</c:v>
                </c:pt>
                <c:pt idx="69">
                  <c:v>43605</c:v>
                </c:pt>
                <c:pt idx="70">
                  <c:v>43612</c:v>
                </c:pt>
                <c:pt idx="71">
                  <c:v>43619</c:v>
                </c:pt>
                <c:pt idx="72">
                  <c:v>43626</c:v>
                </c:pt>
                <c:pt idx="73">
                  <c:v>43633</c:v>
                </c:pt>
                <c:pt idx="74">
                  <c:v>43640</c:v>
                </c:pt>
                <c:pt idx="75">
                  <c:v>43647</c:v>
                </c:pt>
                <c:pt idx="76">
                  <c:v>43654</c:v>
                </c:pt>
                <c:pt idx="77">
                  <c:v>43661</c:v>
                </c:pt>
                <c:pt idx="78">
                  <c:v>43668</c:v>
                </c:pt>
                <c:pt idx="79">
                  <c:v>43675</c:v>
                </c:pt>
                <c:pt idx="80">
                  <c:v>43682</c:v>
                </c:pt>
                <c:pt idx="81">
                  <c:v>43689</c:v>
                </c:pt>
                <c:pt idx="82">
                  <c:v>43696</c:v>
                </c:pt>
                <c:pt idx="83">
                  <c:v>43703</c:v>
                </c:pt>
                <c:pt idx="84">
                  <c:v>43710</c:v>
                </c:pt>
                <c:pt idx="85">
                  <c:v>43717</c:v>
                </c:pt>
                <c:pt idx="86">
                  <c:v>43724</c:v>
                </c:pt>
                <c:pt idx="87">
                  <c:v>43731</c:v>
                </c:pt>
                <c:pt idx="88">
                  <c:v>43738</c:v>
                </c:pt>
                <c:pt idx="89">
                  <c:v>43745</c:v>
                </c:pt>
                <c:pt idx="90">
                  <c:v>43752</c:v>
                </c:pt>
                <c:pt idx="91">
                  <c:v>43759</c:v>
                </c:pt>
                <c:pt idx="92">
                  <c:v>43766</c:v>
                </c:pt>
                <c:pt idx="93">
                  <c:v>43773</c:v>
                </c:pt>
                <c:pt idx="94">
                  <c:v>43780</c:v>
                </c:pt>
                <c:pt idx="95">
                  <c:v>43787</c:v>
                </c:pt>
                <c:pt idx="96">
                  <c:v>43794</c:v>
                </c:pt>
                <c:pt idx="97">
                  <c:v>43801</c:v>
                </c:pt>
                <c:pt idx="98">
                  <c:v>43808</c:v>
                </c:pt>
                <c:pt idx="99">
                  <c:v>43815</c:v>
                </c:pt>
                <c:pt idx="100">
                  <c:v>43822</c:v>
                </c:pt>
                <c:pt idx="101">
                  <c:v>43829</c:v>
                </c:pt>
                <c:pt idx="102">
                  <c:v>43836</c:v>
                </c:pt>
                <c:pt idx="103">
                  <c:v>43843</c:v>
                </c:pt>
                <c:pt idx="104">
                  <c:v>43850</c:v>
                </c:pt>
                <c:pt idx="105">
                  <c:v>43857</c:v>
                </c:pt>
                <c:pt idx="106">
                  <c:v>43864</c:v>
                </c:pt>
                <c:pt idx="107">
                  <c:v>43871</c:v>
                </c:pt>
                <c:pt idx="108">
                  <c:v>43878</c:v>
                </c:pt>
                <c:pt idx="109">
                  <c:v>43885</c:v>
                </c:pt>
                <c:pt idx="110">
                  <c:v>43892</c:v>
                </c:pt>
                <c:pt idx="111">
                  <c:v>43899</c:v>
                </c:pt>
                <c:pt idx="112">
                  <c:v>43906</c:v>
                </c:pt>
                <c:pt idx="113">
                  <c:v>43913</c:v>
                </c:pt>
                <c:pt idx="114">
                  <c:v>43920</c:v>
                </c:pt>
                <c:pt idx="115">
                  <c:v>43927</c:v>
                </c:pt>
                <c:pt idx="116">
                  <c:v>43934</c:v>
                </c:pt>
                <c:pt idx="117">
                  <c:v>43941</c:v>
                </c:pt>
                <c:pt idx="118">
                  <c:v>43948</c:v>
                </c:pt>
                <c:pt idx="119">
                  <c:v>43955</c:v>
                </c:pt>
                <c:pt idx="120">
                  <c:v>43962</c:v>
                </c:pt>
                <c:pt idx="121">
                  <c:v>43969</c:v>
                </c:pt>
                <c:pt idx="122">
                  <c:v>43976</c:v>
                </c:pt>
                <c:pt idx="123">
                  <c:v>43983</c:v>
                </c:pt>
                <c:pt idx="124">
                  <c:v>43990</c:v>
                </c:pt>
                <c:pt idx="125">
                  <c:v>43997</c:v>
                </c:pt>
                <c:pt idx="126">
                  <c:v>44109</c:v>
                </c:pt>
                <c:pt idx="127">
                  <c:v>44116</c:v>
                </c:pt>
                <c:pt idx="128">
                  <c:v>44123</c:v>
                </c:pt>
                <c:pt idx="129">
                  <c:v>44130</c:v>
                </c:pt>
                <c:pt idx="130">
                  <c:v>44137</c:v>
                </c:pt>
                <c:pt idx="131">
                  <c:v>44144</c:v>
                </c:pt>
                <c:pt idx="132">
                  <c:v>44151</c:v>
                </c:pt>
                <c:pt idx="133">
                  <c:v>44158</c:v>
                </c:pt>
                <c:pt idx="134">
                  <c:v>44165</c:v>
                </c:pt>
                <c:pt idx="135">
                  <c:v>44172</c:v>
                </c:pt>
                <c:pt idx="136">
                  <c:v>44179</c:v>
                </c:pt>
                <c:pt idx="137">
                  <c:v>44186</c:v>
                </c:pt>
                <c:pt idx="138">
                  <c:v>44193</c:v>
                </c:pt>
                <c:pt idx="139">
                  <c:v>44200</c:v>
                </c:pt>
                <c:pt idx="140">
                  <c:v>44207</c:v>
                </c:pt>
                <c:pt idx="141">
                  <c:v>44214</c:v>
                </c:pt>
                <c:pt idx="142">
                  <c:v>44221</c:v>
                </c:pt>
                <c:pt idx="143">
                  <c:v>44228</c:v>
                </c:pt>
                <c:pt idx="144">
                  <c:v>44235</c:v>
                </c:pt>
              </c:numCache>
            </c:numRef>
          </c:cat>
          <c:val>
            <c:numRef>
              <c:f>'10-2'!$D$6:$D$433</c:f>
              <c:numCache>
                <c:formatCode>General</c:formatCode>
                <c:ptCount val="4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-0.33964181138249216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-0.13854156522615524</c:v>
                </c:pt>
                <c:pt idx="26">
                  <c:v>0</c:v>
                </c:pt>
                <c:pt idx="27">
                  <c:v>0</c:v>
                </c:pt>
                <c:pt idx="28">
                  <c:v>-0.15568559954534189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-0.19480504125025178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0.1303421300539922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0.13651894671385323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2D-45B1-BB19-A0919B4A0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189440"/>
        <c:axId val="-125184000"/>
      </c:lineChart>
      <c:dateAx>
        <c:axId val="-1251894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184000"/>
        <c:crosses val="autoZero"/>
        <c:auto val="1"/>
        <c:lblOffset val="100"/>
        <c:baseTimeUnit val="days"/>
      </c:dateAx>
      <c:valAx>
        <c:axId val="-1251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18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'11'!$J$16</c:f>
              <c:strCache>
                <c:ptCount val="1"/>
                <c:pt idx="0">
                  <c:v>Частота</c:v>
                </c:pt>
              </c:strCache>
            </c:strRef>
          </c:tx>
          <c:invertIfNegative val="0"/>
          <c:val>
            <c:numRef>
              <c:f>'11'!$J$17:$J$25</c:f>
              <c:numCache>
                <c:formatCode>General</c:formatCode>
                <c:ptCount val="9"/>
                <c:pt idx="0">
                  <c:v>24</c:v>
                </c:pt>
                <c:pt idx="1">
                  <c:v>74</c:v>
                </c:pt>
                <c:pt idx="2">
                  <c:v>66</c:v>
                </c:pt>
                <c:pt idx="3">
                  <c:v>111</c:v>
                </c:pt>
                <c:pt idx="4">
                  <c:v>19</c:v>
                </c:pt>
                <c:pt idx="5">
                  <c:v>38</c:v>
                </c:pt>
                <c:pt idx="6">
                  <c:v>68</c:v>
                </c:pt>
                <c:pt idx="7">
                  <c:v>23</c:v>
                </c:pt>
                <c:pt idx="8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DD-4C12-B375-AF0085AD4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axId val="-125188352"/>
        <c:axId val="-125185632"/>
      </c:barChart>
      <c:catAx>
        <c:axId val="-125188352"/>
        <c:scaling>
          <c:orientation val="minMax"/>
        </c:scaling>
        <c:delete val="1"/>
        <c:axPos val="b"/>
        <c:majorTickMark val="out"/>
        <c:minorTickMark val="none"/>
        <c:tickLblPos val="nextTo"/>
        <c:crossAx val="-125185632"/>
        <c:crosses val="autoZero"/>
        <c:auto val="1"/>
        <c:lblAlgn val="ctr"/>
        <c:lblOffset val="100"/>
        <c:noMultiLvlLbl val="0"/>
      </c:catAx>
      <c:valAx>
        <c:axId val="-12518563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-125188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Полигон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'11'!$J$28</c:f>
              <c:strCache>
                <c:ptCount val="1"/>
                <c:pt idx="0">
                  <c:v>Значение</c:v>
                </c:pt>
              </c:strCache>
            </c:strRef>
          </c:tx>
          <c:marker>
            <c:symbol val="none"/>
          </c:marker>
          <c:cat>
            <c:numRef>
              <c:f>'11'!$I$29:$I$37</c:f>
              <c:numCache>
                <c:formatCode>General</c:formatCode>
                <c:ptCount val="9"/>
                <c:pt idx="0">
                  <c:v>-1.6570524289642041</c:v>
                </c:pt>
                <c:pt idx="1">
                  <c:v>-1.1728460644541832</c:v>
                </c:pt>
                <c:pt idx="2">
                  <c:v>-0.68863969994416219</c:v>
                </c:pt>
                <c:pt idx="3">
                  <c:v>-0.20443333543414122</c:v>
                </c:pt>
                <c:pt idx="4">
                  <c:v>0.27977302907587975</c:v>
                </c:pt>
                <c:pt idx="5">
                  <c:v>0.76397939358590072</c:v>
                </c:pt>
                <c:pt idx="6">
                  <c:v>1.2481857580959217</c:v>
                </c:pt>
                <c:pt idx="7">
                  <c:v>1.7323921226059424</c:v>
                </c:pt>
                <c:pt idx="8">
                  <c:v>2.8798372433513526</c:v>
                </c:pt>
              </c:numCache>
            </c:numRef>
          </c:cat>
          <c:val>
            <c:numRef>
              <c:f>'11'!$J$29:$J$37</c:f>
              <c:numCache>
                <c:formatCode>General</c:formatCode>
                <c:ptCount val="9"/>
                <c:pt idx="0">
                  <c:v>5.5684454756380508E-2</c:v>
                </c:pt>
                <c:pt idx="1">
                  <c:v>0.1716937354988399</c:v>
                </c:pt>
                <c:pt idx="2">
                  <c:v>0.1531322505800464</c:v>
                </c:pt>
                <c:pt idx="3">
                  <c:v>0.25754060324825984</c:v>
                </c:pt>
                <c:pt idx="4">
                  <c:v>4.4083526682134569E-2</c:v>
                </c:pt>
                <c:pt idx="5">
                  <c:v>8.8167053364269138E-2</c:v>
                </c:pt>
                <c:pt idx="6">
                  <c:v>0.15777262180974477</c:v>
                </c:pt>
                <c:pt idx="7">
                  <c:v>5.336426914153132E-2</c:v>
                </c:pt>
                <c:pt idx="8">
                  <c:v>1.8561484918793503E-2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4-4D63-BB9F-88687496B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187808"/>
        <c:axId val="-125187264"/>
      </c:lineChart>
      <c:catAx>
        <c:axId val="-125187808"/>
        <c:scaling>
          <c:orientation val="minMax"/>
        </c:scaling>
        <c:delete val="0"/>
        <c:axPos val="b"/>
        <c:numFmt formatCode="0.00" sourceLinked="0"/>
        <c:majorTickMark val="cross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-125187264"/>
        <c:crosses val="autoZero"/>
        <c:auto val="1"/>
        <c:lblAlgn val="ctr"/>
        <c:lblOffset val="100"/>
        <c:noMultiLvlLbl val="0"/>
      </c:catAx>
      <c:valAx>
        <c:axId val="-125187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25187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Кумулята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'11'!$J$40</c:f>
              <c:strCache>
                <c:ptCount val="1"/>
                <c:pt idx="0">
                  <c:v>Кумулята</c:v>
                </c:pt>
              </c:strCache>
            </c:strRef>
          </c:tx>
          <c:marker>
            <c:symbol val="none"/>
          </c:marker>
          <c:cat>
            <c:numRef>
              <c:f>'11'!$I$41:$I$50</c:f>
              <c:numCache>
                <c:formatCode>General</c:formatCode>
                <c:ptCount val="10"/>
                <c:pt idx="0">
                  <c:v>-2.032875685725517</c:v>
                </c:pt>
                <c:pt idx="1">
                  <c:v>-1.4549094587752971</c:v>
                </c:pt>
                <c:pt idx="2">
                  <c:v>-0.87694323182507716</c:v>
                </c:pt>
                <c:pt idx="3">
                  <c:v>-0.29897700487485723</c:v>
                </c:pt>
                <c:pt idx="4">
                  <c:v>0.2789892220753627</c:v>
                </c:pt>
                <c:pt idx="5">
                  <c:v>0.85695544902558263</c:v>
                </c:pt>
                <c:pt idx="6">
                  <c:v>1.4349216759758026</c:v>
                </c:pt>
                <c:pt idx="7">
                  <c:v>2.0128879029260225</c:v>
                </c:pt>
                <c:pt idx="8">
                  <c:v>2.5908541298762424</c:v>
                </c:pt>
                <c:pt idx="9">
                  <c:v>3.1688203568264623</c:v>
                </c:pt>
              </c:numCache>
            </c:numRef>
          </c:cat>
          <c:val>
            <c:numRef>
              <c:f>'11'!$J$41:$J$50</c:f>
              <c:numCache>
                <c:formatCode>General</c:formatCode>
                <c:ptCount val="10"/>
                <c:pt idx="0">
                  <c:v>0</c:v>
                </c:pt>
                <c:pt idx="1">
                  <c:v>5.5684454756380508E-2</c:v>
                </c:pt>
                <c:pt idx="2">
                  <c:v>0.22737819025522041</c:v>
                </c:pt>
                <c:pt idx="3">
                  <c:v>0.38051044083526681</c:v>
                </c:pt>
                <c:pt idx="4">
                  <c:v>0.63805104408352664</c:v>
                </c:pt>
                <c:pt idx="5">
                  <c:v>0.6821345707656612</c:v>
                </c:pt>
                <c:pt idx="6">
                  <c:v>0.77030162412993031</c:v>
                </c:pt>
                <c:pt idx="7">
                  <c:v>0.92807424593967514</c:v>
                </c:pt>
                <c:pt idx="8">
                  <c:v>0.9814385150812065</c:v>
                </c:pt>
                <c:pt idx="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22-4AFD-BCDC-A1719870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722912"/>
        <c:axId val="-124723456"/>
      </c:lineChart>
      <c:catAx>
        <c:axId val="-124722912"/>
        <c:scaling>
          <c:orientation val="minMax"/>
        </c:scaling>
        <c:delete val="0"/>
        <c:axPos val="b"/>
        <c:numFmt formatCode="0.00" sourceLinked="0"/>
        <c:majorTickMark val="cross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-124723456"/>
        <c:crosses val="autoZero"/>
        <c:auto val="1"/>
        <c:lblAlgn val="ctr"/>
        <c:lblOffset val="100"/>
        <c:noMultiLvlLbl val="0"/>
      </c:catAx>
      <c:valAx>
        <c:axId val="-1247234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2472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Диаграмма размаха - 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Диаграмма размаха - Цена</a:t>
          </a:r>
        </a:p>
      </cx:txPr>
    </cx:title>
    <cx:plotArea>
      <cx:plotAreaRegion>
        <cx:series layoutId="boxWhisker" uniqueId="{6B3BF266-DF3B-44A5-895A-C1961B427E7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>
      <a:solidFill>
        <a:schemeClr val="accent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Диаграмма размаха - Объем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Диаграмма размаха - Объем</a:t>
          </a:r>
        </a:p>
      </cx:txPr>
    </cx:title>
    <cx:plotArea>
      <cx:plotAreaRegion>
        <cx:series layoutId="boxWhisker" uniqueId="{0E932BB5-8316-49AF-9BC4-7330103C937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>
      <a:solidFill>
        <a:schemeClr val="accent1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Диаграмма размаха - 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Диаграмма размаха - Доходность</a:t>
          </a:r>
        </a:p>
      </cx:txPr>
    </cx:title>
    <cx:plotArea>
      <cx:plotAreaRegion>
        <cx:series layoutId="boxWhisker" uniqueId="{D6E78357-25D3-4709-AC1B-AE0C4C18EE6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510540</xdr:colOff>
      <xdr:row>0</xdr:row>
      <xdr:rowOff>38100</xdr:rowOff>
    </xdr:from>
    <xdr:ext cx="1548565" cy="3376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3947160" y="38100"/>
              <a:ext cx="1548565" cy="337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ru-RU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∆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𝑌</m:t>
                          </m:r>
                        </m:e>
                        <m:sub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𝑌</m:t>
                          </m:r>
                        </m:e>
                        <m:sub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b>
                      </m:sSub>
                    </m:den>
                  </m:f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m:rPr>
                      <m:sty m:val="p"/>
                    </m:rPr>
                    <a:rPr lang="en-US" sz="14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ln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⁡(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𝑌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n-US" sz="1400"/>
                <a:t>)-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ln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𝑌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</m:oMath>
              </a14:m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ru-RU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024395C-6F77-49C6-97CA-DAB39A4DDA8F}"/>
                </a:ext>
              </a:extLst>
            </xdr:cNvPr>
            <xdr:cNvSpPr txBox="1"/>
          </xdr:nvSpPr>
          <xdr:spPr>
            <a:xfrm>
              <a:off x="3947160" y="38100"/>
              <a:ext cx="1548565" cy="337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ru-RU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𝑌〗_𝑡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𝑌_(𝑡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≈ln⁡(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𝑌_𝑡</a:t>
              </a:r>
              <a:r>
                <a:rPr lang="en-US" sz="1400"/>
                <a:t>)-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ln(𝑌_(𝑡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ru-RU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24</xdr:row>
      <xdr:rowOff>137160</xdr:rowOff>
    </xdr:from>
    <xdr:to>
      <xdr:col>25</xdr:col>
      <xdr:colOff>121920</xdr:colOff>
      <xdr:row>37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186690</xdr:colOff>
      <xdr:row>11</xdr:row>
      <xdr:rowOff>106680</xdr:rowOff>
    </xdr:from>
    <xdr:to>
      <xdr:col>13</xdr:col>
      <xdr:colOff>129540</xdr:colOff>
      <xdr:row>22</xdr:row>
      <xdr:rowOff>152400</xdr:rowOff>
    </xdr:to>
    <xdr:graphicFrame macro="">
      <xdr:nvGraphicFramePr>
        <xdr:cNvPr id="6" name="Диаграмма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0</xdr:row>
      <xdr:rowOff>106680</xdr:rowOff>
    </xdr:from>
    <xdr:to>
      <xdr:col>13</xdr:col>
      <xdr:colOff>22860</xdr:colOff>
      <xdr:row>11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436E0BB4-40F5-47F2-8DC1-C999685A1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198329</xdr:colOff>
      <xdr:row>22</xdr:row>
      <xdr:rowOff>194154</xdr:rowOff>
    </xdr:from>
    <xdr:to>
      <xdr:col>13</xdr:col>
      <xdr:colOff>354904</xdr:colOff>
      <xdr:row>37</xdr:row>
      <xdr:rowOff>41754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961A5176-0427-4A90-8BD1-244C3993A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</xdr:colOff>
      <xdr:row>10</xdr:row>
      <xdr:rowOff>83820</xdr:rowOff>
    </xdr:from>
    <xdr:to>
      <xdr:col>24</xdr:col>
      <xdr:colOff>438150</xdr:colOff>
      <xdr:row>24</xdr:row>
      <xdr:rowOff>53340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</xdr:row>
      <xdr:rowOff>22860</xdr:rowOff>
    </xdr:from>
    <xdr:to>
      <xdr:col>7</xdr:col>
      <xdr:colOff>510540</xdr:colOff>
      <xdr:row>15</xdr:row>
      <xdr:rowOff>30480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F9DFDD93-3DA2-43BB-9DF9-C8E8960AD0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Прямоугольник 1"/>
            <xdr:cNvSpPr>
              <a:spLocks noTextEdit="1"/>
            </xdr:cNvSpPr>
          </xdr:nvSpPr>
          <xdr:spPr>
            <a:xfrm>
              <a:off x="3009900" y="220980"/>
              <a:ext cx="2278380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586740</xdr:colOff>
      <xdr:row>1</xdr:row>
      <xdr:rowOff>22860</xdr:rowOff>
    </xdr:from>
    <xdr:to>
      <xdr:col>11</xdr:col>
      <xdr:colOff>190500</xdr:colOff>
      <xdr:row>15</xdr:row>
      <xdr:rowOff>30480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1DA51E67-4A32-4AEE-95F5-50CBD24839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Прямоугольник 2"/>
            <xdr:cNvSpPr>
              <a:spLocks noTextEdit="1"/>
            </xdr:cNvSpPr>
          </xdr:nvSpPr>
          <xdr:spPr>
            <a:xfrm>
              <a:off x="5364480" y="220980"/>
              <a:ext cx="2286000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232410</xdr:colOff>
      <xdr:row>1</xdr:row>
      <xdr:rowOff>22860</xdr:rowOff>
    </xdr:from>
    <xdr:to>
      <xdr:col>14</xdr:col>
      <xdr:colOff>510540</xdr:colOff>
      <xdr:row>15</xdr:row>
      <xdr:rowOff>22860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4C7C75C0-FEAE-436C-AC06-3A99E3CDF0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Прямоугольник 3"/>
            <xdr:cNvSpPr>
              <a:spLocks noTextEdit="1"/>
            </xdr:cNvSpPr>
          </xdr:nvSpPr>
          <xdr:spPr>
            <a:xfrm>
              <a:off x="7692390" y="220980"/>
              <a:ext cx="2289810" cy="277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</xdr:row>
      <xdr:rowOff>38100</xdr:rowOff>
    </xdr:from>
    <xdr:to>
      <xdr:col>15</xdr:col>
      <xdr:colOff>381000</xdr:colOff>
      <xdr:row>16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200026</xdr:colOff>
      <xdr:row>14</xdr:row>
      <xdr:rowOff>161925</xdr:rowOff>
    </xdr:from>
    <xdr:to>
      <xdr:col>14</xdr:col>
      <xdr:colOff>581026</xdr:colOff>
      <xdr:row>25</xdr:row>
      <xdr:rowOff>4762</xdr:rowOff>
    </xdr:to>
    <xdr:graphicFrame macro="">
      <xdr:nvGraphicFramePr>
        <xdr:cNvPr id="8" name="Диаграмма 7">
          <a:extLst>
            <a:ext uri="{FF2B5EF4-FFF2-40B4-BE49-F238E27FC236}">
              <a16:creationId xmlns="" xmlns:a16="http://schemas.microsoft.com/office/drawing/2014/main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190500</xdr:rowOff>
    </xdr:from>
    <xdr:to>
      <xdr:col>14</xdr:col>
      <xdr:colOff>561975</xdr:colOff>
      <xdr:row>36</xdr:row>
      <xdr:rowOff>200025</xdr:rowOff>
    </xdr:to>
    <xdr:graphicFrame macro="">
      <xdr:nvGraphicFramePr>
        <xdr:cNvPr id="9" name="Диаграмма 8">
          <a:extLst>
            <a:ext uri="{FF2B5EF4-FFF2-40B4-BE49-F238E27FC236}">
              <a16:creationId xmlns=""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38</xdr:row>
      <xdr:rowOff>200025</xdr:rowOff>
    </xdr:from>
    <xdr:to>
      <xdr:col>14</xdr:col>
      <xdr:colOff>571500</xdr:colOff>
      <xdr:row>50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=""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84"/>
  <sheetViews>
    <sheetView topLeftCell="X1" workbookViewId="0">
      <selection activeCell="AJ1" sqref="AJ1"/>
    </sheetView>
  </sheetViews>
  <sheetFormatPr defaultRowHeight="15.75" x14ac:dyDescent="0.25"/>
  <cols>
    <col min="3" max="3" width="9.875" bestFit="1" customWidth="1"/>
    <col min="5" max="5" width="10.125" customWidth="1"/>
    <col min="6" max="6" width="11.75" customWidth="1"/>
    <col min="10" max="10" width="9.875" bestFit="1" customWidth="1"/>
    <col min="13" max="13" width="9.875" bestFit="1" customWidth="1"/>
    <col min="19" max="19" width="9.875" bestFit="1" customWidth="1"/>
    <col min="22" max="22" width="11.875" bestFit="1" customWidth="1"/>
    <col min="28" max="28" width="9.875" bestFit="1" customWidth="1"/>
    <col min="35" max="35" width="9.875" bestFit="1" customWidth="1"/>
    <col min="37" max="37" width="9.875" bestFit="1" customWidth="1"/>
  </cols>
  <sheetData>
    <row r="1" spans="1:42" x14ac:dyDescent="0.25">
      <c r="E1" s="62" t="s">
        <v>7</v>
      </c>
      <c r="F1" s="62"/>
      <c r="L1" s="62" t="s">
        <v>70</v>
      </c>
      <c r="M1" s="62"/>
      <c r="N1" s="63" t="s">
        <v>3</v>
      </c>
      <c r="O1" s="63"/>
      <c r="U1" s="62" t="s">
        <v>64</v>
      </c>
      <c r="V1" s="62"/>
      <c r="W1" s="63" t="s">
        <v>3</v>
      </c>
      <c r="X1" s="63"/>
      <c r="AD1" s="62" t="s">
        <v>71</v>
      </c>
      <c r="AE1" s="62"/>
      <c r="AF1" s="63" t="s">
        <v>3</v>
      </c>
      <c r="AG1" s="63"/>
      <c r="AJ1" t="s">
        <v>72</v>
      </c>
      <c r="AL1" s="63"/>
      <c r="AM1" s="63"/>
    </row>
    <row r="2" spans="1:42" x14ac:dyDescent="0.25">
      <c r="L2" t="s">
        <v>4</v>
      </c>
      <c r="M2" t="s">
        <v>5</v>
      </c>
      <c r="N2" s="63"/>
      <c r="O2" s="63"/>
      <c r="U2" t="s">
        <v>4</v>
      </c>
      <c r="V2" t="s">
        <v>5</v>
      </c>
      <c r="W2" s="63"/>
      <c r="X2" s="63"/>
      <c r="AD2" t="s">
        <v>4</v>
      </c>
      <c r="AE2" t="s">
        <v>5</v>
      </c>
      <c r="AF2" s="63"/>
      <c r="AG2" s="63"/>
      <c r="AL2" s="63"/>
      <c r="AM2" s="63"/>
    </row>
    <row r="3" spans="1:42" x14ac:dyDescent="0.25">
      <c r="A3" t="s">
        <v>65</v>
      </c>
      <c r="B3" t="s">
        <v>1</v>
      </c>
      <c r="C3" s="1">
        <v>43101</v>
      </c>
      <c r="D3">
        <v>0</v>
      </c>
      <c r="E3">
        <v>18.329999999999998</v>
      </c>
      <c r="F3">
        <v>41188107</v>
      </c>
      <c r="H3" t="s">
        <v>66</v>
      </c>
      <c r="I3" t="s">
        <v>1</v>
      </c>
      <c r="J3" s="1">
        <v>43101</v>
      </c>
      <c r="K3">
        <v>0</v>
      </c>
      <c r="L3">
        <v>21.3</v>
      </c>
      <c r="M3">
        <v>258908</v>
      </c>
      <c r="N3">
        <f>C3-J3</f>
        <v>0</v>
      </c>
      <c r="O3">
        <f>SUM(N:N)</f>
        <v>0</v>
      </c>
      <c r="Q3" t="s">
        <v>67</v>
      </c>
      <c r="R3" t="s">
        <v>1</v>
      </c>
      <c r="S3" s="1">
        <v>43101</v>
      </c>
      <c r="T3">
        <v>0</v>
      </c>
      <c r="U3">
        <v>4.7619999999999996</v>
      </c>
      <c r="V3">
        <v>36412897</v>
      </c>
      <c r="W3">
        <f>J3-S3</f>
        <v>0</v>
      </c>
      <c r="X3">
        <f>SUM(W:W)</f>
        <v>0</v>
      </c>
      <c r="Z3" t="s">
        <v>68</v>
      </c>
      <c r="AA3" t="s">
        <v>1</v>
      </c>
      <c r="AB3" s="1">
        <v>43101</v>
      </c>
      <c r="AC3">
        <v>0</v>
      </c>
      <c r="AD3">
        <v>10.8</v>
      </c>
      <c r="AE3">
        <v>77882</v>
      </c>
      <c r="AF3">
        <f>S3-AB3</f>
        <v>0</v>
      </c>
      <c r="AG3">
        <f>SUM(AF:AF)</f>
        <v>0</v>
      </c>
      <c r="AI3" t="s">
        <v>69</v>
      </c>
      <c r="AJ3" t="s">
        <v>1</v>
      </c>
      <c r="AK3" s="1">
        <v>43101</v>
      </c>
      <c r="AL3">
        <v>0</v>
      </c>
      <c r="AM3">
        <v>2.58</v>
      </c>
      <c r="AN3">
        <v>4722</v>
      </c>
      <c r="AO3">
        <f>AB3-AK3</f>
        <v>0</v>
      </c>
      <c r="AP3">
        <f>SUM(AO:AO)</f>
        <v>0</v>
      </c>
    </row>
    <row r="4" spans="1:42" x14ac:dyDescent="0.25">
      <c r="A4" t="s">
        <v>65</v>
      </c>
      <c r="B4" t="s">
        <v>1</v>
      </c>
      <c r="C4" s="1">
        <v>43108</v>
      </c>
      <c r="D4">
        <v>0</v>
      </c>
      <c r="E4">
        <v>18.399999999999999</v>
      </c>
      <c r="F4">
        <v>22579775</v>
      </c>
      <c r="H4" t="s">
        <v>66</v>
      </c>
      <c r="I4" t="s">
        <v>1</v>
      </c>
      <c r="J4" s="1">
        <v>43108</v>
      </c>
      <c r="K4">
        <v>0</v>
      </c>
      <c r="L4">
        <v>23.4</v>
      </c>
      <c r="M4">
        <v>60115</v>
      </c>
      <c r="N4">
        <f t="shared" ref="N4:N67" si="0">C4-J4</f>
        <v>0</v>
      </c>
      <c r="Q4" t="s">
        <v>67</v>
      </c>
      <c r="R4" t="s">
        <v>1</v>
      </c>
      <c r="S4" s="1">
        <v>43108</v>
      </c>
      <c r="T4">
        <v>0</v>
      </c>
      <c r="U4">
        <v>5.05</v>
      </c>
      <c r="V4">
        <v>67536207</v>
      </c>
      <c r="W4">
        <f t="shared" ref="W4:W67" si="1">J4-S4</f>
        <v>0</v>
      </c>
      <c r="Z4" t="s">
        <v>68</v>
      </c>
      <c r="AA4" t="s">
        <v>1</v>
      </c>
      <c r="AB4" s="1">
        <v>43108</v>
      </c>
      <c r="AC4">
        <v>0</v>
      </c>
      <c r="AD4">
        <v>12.2</v>
      </c>
      <c r="AE4">
        <v>684917</v>
      </c>
      <c r="AF4">
        <f t="shared" ref="AF4:AF67" si="2">S4-AB4</f>
        <v>0</v>
      </c>
      <c r="AI4" t="s">
        <v>69</v>
      </c>
      <c r="AJ4" t="s">
        <v>1</v>
      </c>
      <c r="AK4" s="1">
        <v>43108</v>
      </c>
      <c r="AL4">
        <v>0</v>
      </c>
      <c r="AM4">
        <v>2.62</v>
      </c>
      <c r="AN4">
        <v>23693</v>
      </c>
      <c r="AO4">
        <f t="shared" ref="AO4:AO67" si="3">AB4-AK4</f>
        <v>0</v>
      </c>
    </row>
    <row r="5" spans="1:42" x14ac:dyDescent="0.25">
      <c r="A5" t="s">
        <v>65</v>
      </c>
      <c r="B5" t="s">
        <v>1</v>
      </c>
      <c r="C5" s="1">
        <v>43115</v>
      </c>
      <c r="D5">
        <v>0</v>
      </c>
      <c r="E5">
        <v>18.690000000000001</v>
      </c>
      <c r="F5">
        <v>23036108</v>
      </c>
      <c r="H5" t="s">
        <v>66</v>
      </c>
      <c r="I5" t="s">
        <v>1</v>
      </c>
      <c r="J5" s="1">
        <v>43115</v>
      </c>
      <c r="K5">
        <v>0</v>
      </c>
      <c r="L5">
        <v>23.4</v>
      </c>
      <c r="M5">
        <v>161588</v>
      </c>
      <c r="N5">
        <f t="shared" si="0"/>
        <v>0</v>
      </c>
      <c r="Q5" t="s">
        <v>67</v>
      </c>
      <c r="R5" t="s">
        <v>1</v>
      </c>
      <c r="S5" s="1">
        <v>43115</v>
      </c>
      <c r="T5">
        <v>0</v>
      </c>
      <c r="U5">
        <v>5.23</v>
      </c>
      <c r="V5">
        <v>65584672</v>
      </c>
      <c r="W5">
        <f t="shared" si="1"/>
        <v>0</v>
      </c>
      <c r="Z5" t="s">
        <v>68</v>
      </c>
      <c r="AA5" t="s">
        <v>1</v>
      </c>
      <c r="AB5" s="1">
        <v>43115</v>
      </c>
      <c r="AC5">
        <v>0</v>
      </c>
      <c r="AD5">
        <v>12.4</v>
      </c>
      <c r="AE5">
        <v>254927</v>
      </c>
      <c r="AF5">
        <f t="shared" si="2"/>
        <v>0</v>
      </c>
      <c r="AI5" t="s">
        <v>69</v>
      </c>
      <c r="AJ5" t="s">
        <v>1</v>
      </c>
      <c r="AK5" s="1">
        <v>43115</v>
      </c>
      <c r="AL5">
        <v>0</v>
      </c>
      <c r="AM5">
        <v>2.64</v>
      </c>
      <c r="AN5">
        <v>100200</v>
      </c>
      <c r="AO5">
        <f t="shared" si="3"/>
        <v>0</v>
      </c>
    </row>
    <row r="6" spans="1:42" x14ac:dyDescent="0.25">
      <c r="A6" t="s">
        <v>65</v>
      </c>
      <c r="B6" t="s">
        <v>1</v>
      </c>
      <c r="C6" s="1">
        <v>43122</v>
      </c>
      <c r="D6">
        <v>0</v>
      </c>
      <c r="E6">
        <v>18.75</v>
      </c>
      <c r="F6">
        <v>33485287</v>
      </c>
      <c r="H6" t="s">
        <v>66</v>
      </c>
      <c r="I6" t="s">
        <v>1</v>
      </c>
      <c r="J6" s="1">
        <v>43122</v>
      </c>
      <c r="K6">
        <v>0</v>
      </c>
      <c r="L6">
        <v>24.6</v>
      </c>
      <c r="M6">
        <v>86364</v>
      </c>
      <c r="N6">
        <f t="shared" si="0"/>
        <v>0</v>
      </c>
      <c r="Q6" t="s">
        <v>67</v>
      </c>
      <c r="R6" t="s">
        <v>1</v>
      </c>
      <c r="S6" s="1">
        <v>43122</v>
      </c>
      <c r="T6">
        <v>0</v>
      </c>
      <c r="U6">
        <v>5.17</v>
      </c>
      <c r="V6">
        <v>56708140</v>
      </c>
      <c r="W6">
        <f t="shared" si="1"/>
        <v>0</v>
      </c>
      <c r="Z6" t="s">
        <v>68</v>
      </c>
      <c r="AA6" t="s">
        <v>1</v>
      </c>
      <c r="AB6" s="1">
        <v>43122</v>
      </c>
      <c r="AC6">
        <v>0</v>
      </c>
      <c r="AD6">
        <v>13.05</v>
      </c>
      <c r="AE6">
        <v>305978</v>
      </c>
      <c r="AF6">
        <f t="shared" si="2"/>
        <v>0</v>
      </c>
      <c r="AI6" t="s">
        <v>69</v>
      </c>
      <c r="AJ6" t="s">
        <v>1</v>
      </c>
      <c r="AK6" s="1">
        <v>43122</v>
      </c>
      <c r="AL6">
        <v>0</v>
      </c>
      <c r="AM6">
        <v>2.58</v>
      </c>
      <c r="AN6">
        <v>435043</v>
      </c>
      <c r="AO6">
        <f t="shared" si="3"/>
        <v>0</v>
      </c>
    </row>
    <row r="7" spans="1:42" x14ac:dyDescent="0.25">
      <c r="A7" t="s">
        <v>65</v>
      </c>
      <c r="B7" t="s">
        <v>1</v>
      </c>
      <c r="C7" s="1">
        <v>43129</v>
      </c>
      <c r="D7">
        <v>0</v>
      </c>
      <c r="E7">
        <v>19.32</v>
      </c>
      <c r="F7">
        <v>35574133</v>
      </c>
      <c r="H7" t="s">
        <v>66</v>
      </c>
      <c r="I7" t="s">
        <v>1</v>
      </c>
      <c r="J7" s="1">
        <v>43129</v>
      </c>
      <c r="K7">
        <v>0</v>
      </c>
      <c r="L7">
        <v>25.15</v>
      </c>
      <c r="M7">
        <v>99605</v>
      </c>
      <c r="N7">
        <f t="shared" si="0"/>
        <v>0</v>
      </c>
      <c r="Q7" t="s">
        <v>67</v>
      </c>
      <c r="R7" t="s">
        <v>1</v>
      </c>
      <c r="S7" s="1">
        <v>43129</v>
      </c>
      <c r="T7">
        <v>0</v>
      </c>
      <c r="U7">
        <v>5.05</v>
      </c>
      <c r="V7">
        <v>69886898</v>
      </c>
      <c r="W7">
        <f t="shared" si="1"/>
        <v>0</v>
      </c>
      <c r="Z7" t="s">
        <v>68</v>
      </c>
      <c r="AA7" t="s">
        <v>1</v>
      </c>
      <c r="AB7" s="1">
        <v>43129</v>
      </c>
      <c r="AC7">
        <v>0</v>
      </c>
      <c r="AD7">
        <v>12.8</v>
      </c>
      <c r="AE7">
        <v>167250</v>
      </c>
      <c r="AF7">
        <f t="shared" si="2"/>
        <v>0</v>
      </c>
      <c r="AI7" t="s">
        <v>69</v>
      </c>
      <c r="AJ7" t="s">
        <v>1</v>
      </c>
      <c r="AK7" s="1">
        <v>43129</v>
      </c>
      <c r="AL7">
        <v>0</v>
      </c>
      <c r="AM7">
        <v>2.56</v>
      </c>
      <c r="AN7">
        <v>127336</v>
      </c>
      <c r="AO7">
        <f t="shared" si="3"/>
        <v>0</v>
      </c>
    </row>
    <row r="8" spans="1:42" x14ac:dyDescent="0.25">
      <c r="A8" t="s">
        <v>65</v>
      </c>
      <c r="B8" t="s">
        <v>1</v>
      </c>
      <c r="C8" s="1">
        <v>43136</v>
      </c>
      <c r="D8">
        <v>0</v>
      </c>
      <c r="E8">
        <v>18.11</v>
      </c>
      <c r="F8">
        <v>33566633</v>
      </c>
      <c r="H8" t="s">
        <v>66</v>
      </c>
      <c r="I8" t="s">
        <v>1</v>
      </c>
      <c r="J8" s="1">
        <v>43136</v>
      </c>
      <c r="K8">
        <v>0</v>
      </c>
      <c r="L8">
        <v>23.9</v>
      </c>
      <c r="M8">
        <v>141947</v>
      </c>
      <c r="N8">
        <f t="shared" si="0"/>
        <v>0</v>
      </c>
      <c r="Q8" t="s">
        <v>67</v>
      </c>
      <c r="R8" t="s">
        <v>1</v>
      </c>
      <c r="S8" s="1">
        <v>43136</v>
      </c>
      <c r="T8">
        <v>0</v>
      </c>
      <c r="U8">
        <v>4.62</v>
      </c>
      <c r="V8">
        <v>81038696</v>
      </c>
      <c r="W8">
        <f t="shared" si="1"/>
        <v>0</v>
      </c>
      <c r="Z8" t="s">
        <v>68</v>
      </c>
      <c r="AA8" t="s">
        <v>1</v>
      </c>
      <c r="AB8" s="1">
        <v>43136</v>
      </c>
      <c r="AC8">
        <v>0</v>
      </c>
      <c r="AD8">
        <v>12.15</v>
      </c>
      <c r="AE8">
        <v>281005</v>
      </c>
      <c r="AF8">
        <f t="shared" si="2"/>
        <v>0</v>
      </c>
      <c r="AI8" t="s">
        <v>69</v>
      </c>
      <c r="AJ8" t="s">
        <v>1</v>
      </c>
      <c r="AK8" s="1">
        <v>43136</v>
      </c>
      <c r="AL8">
        <v>0</v>
      </c>
      <c r="AM8">
        <v>2.46</v>
      </c>
      <c r="AN8">
        <v>56486</v>
      </c>
      <c r="AO8">
        <f t="shared" si="3"/>
        <v>0</v>
      </c>
    </row>
    <row r="9" spans="1:42" x14ac:dyDescent="0.25">
      <c r="A9" t="s">
        <v>65</v>
      </c>
      <c r="B9" t="s">
        <v>1</v>
      </c>
      <c r="C9" s="1">
        <v>43143</v>
      </c>
      <c r="D9">
        <v>0</v>
      </c>
      <c r="E9">
        <v>20.05</v>
      </c>
      <c r="F9">
        <v>30650725</v>
      </c>
      <c r="H9" t="s">
        <v>66</v>
      </c>
      <c r="I9" t="s">
        <v>1</v>
      </c>
      <c r="J9" s="1">
        <v>43143</v>
      </c>
      <c r="K9">
        <v>0</v>
      </c>
      <c r="L9">
        <v>24.85</v>
      </c>
      <c r="M9">
        <v>102956</v>
      </c>
      <c r="N9">
        <f t="shared" si="0"/>
        <v>0</v>
      </c>
      <c r="Q9" t="s">
        <v>67</v>
      </c>
      <c r="R9" t="s">
        <v>1</v>
      </c>
      <c r="S9" s="1">
        <v>43143</v>
      </c>
      <c r="T9">
        <v>0</v>
      </c>
      <c r="U9">
        <v>4.8250000000000002</v>
      </c>
      <c r="V9">
        <v>64932851</v>
      </c>
      <c r="W9">
        <f t="shared" si="1"/>
        <v>0</v>
      </c>
      <c r="Z9" t="s">
        <v>68</v>
      </c>
      <c r="AA9" t="s">
        <v>1</v>
      </c>
      <c r="AB9" s="1">
        <v>43143</v>
      </c>
      <c r="AC9">
        <v>0</v>
      </c>
      <c r="AD9">
        <v>13</v>
      </c>
      <c r="AE9">
        <v>169388</v>
      </c>
      <c r="AF9">
        <f t="shared" si="2"/>
        <v>0</v>
      </c>
      <c r="AI9" t="s">
        <v>69</v>
      </c>
      <c r="AJ9" t="s">
        <v>1</v>
      </c>
      <c r="AK9" s="1">
        <v>43143</v>
      </c>
      <c r="AL9">
        <v>0</v>
      </c>
      <c r="AM9">
        <v>2.44</v>
      </c>
      <c r="AN9">
        <v>30838</v>
      </c>
      <c r="AO9">
        <f t="shared" si="3"/>
        <v>0</v>
      </c>
    </row>
    <row r="10" spans="1:42" x14ac:dyDescent="0.25">
      <c r="A10" t="s">
        <v>65</v>
      </c>
      <c r="B10" t="s">
        <v>1</v>
      </c>
      <c r="C10" s="1">
        <v>43150</v>
      </c>
      <c r="D10">
        <v>0</v>
      </c>
      <c r="E10">
        <v>20.3</v>
      </c>
      <c r="F10">
        <v>20704569</v>
      </c>
      <c r="H10" t="s">
        <v>66</v>
      </c>
      <c r="I10" t="s">
        <v>1</v>
      </c>
      <c r="J10" s="1">
        <v>43150</v>
      </c>
      <c r="K10">
        <v>0</v>
      </c>
      <c r="L10">
        <v>24.9</v>
      </c>
      <c r="M10">
        <v>71231</v>
      </c>
      <c r="N10">
        <f t="shared" si="0"/>
        <v>0</v>
      </c>
      <c r="Q10" t="s">
        <v>67</v>
      </c>
      <c r="R10" t="s">
        <v>1</v>
      </c>
      <c r="S10" s="1">
        <v>43150</v>
      </c>
      <c r="T10">
        <v>0</v>
      </c>
      <c r="U10">
        <v>5.0599999999999996</v>
      </c>
      <c r="V10">
        <v>44391742</v>
      </c>
      <c r="W10">
        <f t="shared" si="1"/>
        <v>0</v>
      </c>
      <c r="Z10" t="s">
        <v>68</v>
      </c>
      <c r="AA10" t="s">
        <v>1</v>
      </c>
      <c r="AB10" s="1">
        <v>43150</v>
      </c>
      <c r="AC10">
        <v>0</v>
      </c>
      <c r="AD10">
        <v>14.45</v>
      </c>
      <c r="AE10">
        <v>774355</v>
      </c>
      <c r="AF10">
        <f t="shared" si="2"/>
        <v>0</v>
      </c>
      <c r="AI10" t="s">
        <v>69</v>
      </c>
      <c r="AJ10" t="s">
        <v>1</v>
      </c>
      <c r="AK10" s="1">
        <v>43150</v>
      </c>
      <c r="AL10">
        <v>0</v>
      </c>
      <c r="AM10">
        <v>2.42</v>
      </c>
      <c r="AN10">
        <v>30606</v>
      </c>
      <c r="AO10">
        <f t="shared" si="3"/>
        <v>0</v>
      </c>
    </row>
    <row r="11" spans="1:42" x14ac:dyDescent="0.25">
      <c r="A11" t="s">
        <v>65</v>
      </c>
      <c r="B11" t="s">
        <v>1</v>
      </c>
      <c r="C11" s="1">
        <v>43157</v>
      </c>
      <c r="D11">
        <v>0</v>
      </c>
      <c r="E11">
        <v>19.93</v>
      </c>
      <c r="F11">
        <v>26475671</v>
      </c>
      <c r="H11" t="s">
        <v>66</v>
      </c>
      <c r="I11" t="s">
        <v>1</v>
      </c>
      <c r="J11" s="1">
        <v>43157</v>
      </c>
      <c r="K11">
        <v>0</v>
      </c>
      <c r="L11">
        <v>25.35</v>
      </c>
      <c r="M11">
        <v>129353</v>
      </c>
      <c r="N11">
        <f t="shared" si="0"/>
        <v>0</v>
      </c>
      <c r="Q11" t="s">
        <v>67</v>
      </c>
      <c r="R11" t="s">
        <v>1</v>
      </c>
      <c r="S11" s="1">
        <v>43157</v>
      </c>
      <c r="T11">
        <v>0</v>
      </c>
      <c r="U11">
        <v>4.8090000000000002</v>
      </c>
      <c r="V11">
        <v>60678490</v>
      </c>
      <c r="W11">
        <f t="shared" si="1"/>
        <v>0</v>
      </c>
      <c r="Z11" t="s">
        <v>68</v>
      </c>
      <c r="AA11" t="s">
        <v>1</v>
      </c>
      <c r="AB11" s="1">
        <v>43157</v>
      </c>
      <c r="AC11">
        <v>0</v>
      </c>
      <c r="AD11">
        <v>14.25</v>
      </c>
      <c r="AE11">
        <v>446558</v>
      </c>
      <c r="AF11">
        <f t="shared" si="2"/>
        <v>0</v>
      </c>
      <c r="AI11" t="s">
        <v>69</v>
      </c>
      <c r="AJ11" t="s">
        <v>1</v>
      </c>
      <c r="AK11" s="1">
        <v>43157</v>
      </c>
      <c r="AL11">
        <v>0</v>
      </c>
      <c r="AM11">
        <v>2.44</v>
      </c>
      <c r="AN11">
        <v>36937</v>
      </c>
      <c r="AO11">
        <f t="shared" si="3"/>
        <v>0</v>
      </c>
    </row>
    <row r="12" spans="1:42" x14ac:dyDescent="0.25">
      <c r="A12" t="s">
        <v>65</v>
      </c>
      <c r="B12" t="s">
        <v>1</v>
      </c>
      <c r="C12" s="1">
        <v>43164</v>
      </c>
      <c r="D12">
        <v>0</v>
      </c>
      <c r="E12">
        <v>19.93</v>
      </c>
      <c r="F12">
        <v>19500068</v>
      </c>
      <c r="H12" t="s">
        <v>66</v>
      </c>
      <c r="I12" t="s">
        <v>1</v>
      </c>
      <c r="J12" s="1">
        <v>43164</v>
      </c>
      <c r="K12">
        <v>0</v>
      </c>
      <c r="L12">
        <v>25.95</v>
      </c>
      <c r="M12">
        <v>70424</v>
      </c>
      <c r="N12">
        <f t="shared" si="0"/>
        <v>0</v>
      </c>
      <c r="Q12" t="s">
        <v>67</v>
      </c>
      <c r="R12" t="s">
        <v>1</v>
      </c>
      <c r="S12" s="1">
        <v>43164</v>
      </c>
      <c r="T12">
        <v>0</v>
      </c>
      <c r="U12">
        <v>4.8600000000000003</v>
      </c>
      <c r="V12">
        <v>29126059</v>
      </c>
      <c r="W12">
        <f t="shared" si="1"/>
        <v>0</v>
      </c>
      <c r="Z12" t="s">
        <v>68</v>
      </c>
      <c r="AA12" t="s">
        <v>1</v>
      </c>
      <c r="AB12" s="1">
        <v>43164</v>
      </c>
      <c r="AC12">
        <v>0</v>
      </c>
      <c r="AD12">
        <v>14.75</v>
      </c>
      <c r="AE12">
        <v>137860</v>
      </c>
      <c r="AF12">
        <f t="shared" si="2"/>
        <v>0</v>
      </c>
      <c r="AI12" t="s">
        <v>69</v>
      </c>
      <c r="AJ12" t="s">
        <v>1</v>
      </c>
      <c r="AK12" s="1">
        <v>43164</v>
      </c>
      <c r="AL12">
        <v>0</v>
      </c>
      <c r="AM12">
        <v>2.38</v>
      </c>
      <c r="AN12">
        <v>58288</v>
      </c>
      <c r="AO12">
        <f t="shared" si="3"/>
        <v>0</v>
      </c>
    </row>
    <row r="13" spans="1:42" x14ac:dyDescent="0.25">
      <c r="A13" t="s">
        <v>65</v>
      </c>
      <c r="B13" t="s">
        <v>1</v>
      </c>
      <c r="C13" s="1">
        <v>43171</v>
      </c>
      <c r="D13">
        <v>0</v>
      </c>
      <c r="E13">
        <v>18.234999999999999</v>
      </c>
      <c r="F13">
        <v>37503834</v>
      </c>
      <c r="H13" t="s">
        <v>66</v>
      </c>
      <c r="I13" t="s">
        <v>1</v>
      </c>
      <c r="J13" s="1">
        <v>43171</v>
      </c>
      <c r="K13">
        <v>0</v>
      </c>
      <c r="L13">
        <v>24.75</v>
      </c>
      <c r="M13">
        <v>63299</v>
      </c>
      <c r="N13">
        <f t="shared" si="0"/>
        <v>0</v>
      </c>
      <c r="Q13" t="s">
        <v>67</v>
      </c>
      <c r="R13" t="s">
        <v>1</v>
      </c>
      <c r="S13" s="1">
        <v>43171</v>
      </c>
      <c r="T13">
        <v>0</v>
      </c>
      <c r="U13">
        <v>4.76</v>
      </c>
      <c r="V13">
        <v>61666175</v>
      </c>
      <c r="W13">
        <f t="shared" si="1"/>
        <v>0</v>
      </c>
      <c r="Z13" t="s">
        <v>68</v>
      </c>
      <c r="AA13" t="s">
        <v>1</v>
      </c>
      <c r="AB13" s="1">
        <v>43171</v>
      </c>
      <c r="AC13">
        <v>0</v>
      </c>
      <c r="AD13">
        <v>14.1</v>
      </c>
      <c r="AE13">
        <v>64183</v>
      </c>
      <c r="AF13">
        <f t="shared" si="2"/>
        <v>0</v>
      </c>
      <c r="AI13" t="s">
        <v>69</v>
      </c>
      <c r="AJ13" t="s">
        <v>1</v>
      </c>
      <c r="AK13" s="1">
        <v>43171</v>
      </c>
      <c r="AL13">
        <v>0</v>
      </c>
      <c r="AM13">
        <v>1.91</v>
      </c>
      <c r="AN13">
        <v>166582</v>
      </c>
      <c r="AO13">
        <f t="shared" si="3"/>
        <v>0</v>
      </c>
    </row>
    <row r="14" spans="1:42" x14ac:dyDescent="0.25">
      <c r="A14" t="s">
        <v>65</v>
      </c>
      <c r="B14" t="s">
        <v>1</v>
      </c>
      <c r="C14" s="1">
        <v>43178</v>
      </c>
      <c r="D14">
        <v>0</v>
      </c>
      <c r="E14">
        <v>19</v>
      </c>
      <c r="F14">
        <v>28380781</v>
      </c>
      <c r="H14" t="s">
        <v>66</v>
      </c>
      <c r="I14" t="s">
        <v>1</v>
      </c>
      <c r="J14" s="1">
        <v>43178</v>
      </c>
      <c r="K14">
        <v>0</v>
      </c>
      <c r="L14">
        <v>25.05</v>
      </c>
      <c r="M14">
        <v>33957</v>
      </c>
      <c r="N14">
        <f t="shared" si="0"/>
        <v>0</v>
      </c>
      <c r="Q14" t="s">
        <v>67</v>
      </c>
      <c r="R14" t="s">
        <v>1</v>
      </c>
      <c r="S14" s="1">
        <v>43178</v>
      </c>
      <c r="T14">
        <v>0</v>
      </c>
      <c r="U14">
        <v>4.9089999999999998</v>
      </c>
      <c r="V14">
        <v>39812430</v>
      </c>
      <c r="W14">
        <f t="shared" si="1"/>
        <v>0</v>
      </c>
      <c r="Z14" t="s">
        <v>68</v>
      </c>
      <c r="AA14" t="s">
        <v>1</v>
      </c>
      <c r="AB14" s="1">
        <v>43178</v>
      </c>
      <c r="AC14">
        <v>0</v>
      </c>
      <c r="AD14">
        <v>14.4</v>
      </c>
      <c r="AE14">
        <v>50215</v>
      </c>
      <c r="AF14">
        <f t="shared" si="2"/>
        <v>0</v>
      </c>
      <c r="AI14" t="s">
        <v>69</v>
      </c>
      <c r="AJ14" t="s">
        <v>1</v>
      </c>
      <c r="AK14" s="1">
        <v>43178</v>
      </c>
      <c r="AL14">
        <v>0</v>
      </c>
      <c r="AM14">
        <v>2.04</v>
      </c>
      <c r="AN14">
        <v>86626</v>
      </c>
      <c r="AO14">
        <f t="shared" si="3"/>
        <v>0</v>
      </c>
    </row>
    <row r="15" spans="1:42" x14ac:dyDescent="0.25">
      <c r="A15" t="s">
        <v>65</v>
      </c>
      <c r="B15" t="s">
        <v>1</v>
      </c>
      <c r="C15" s="1">
        <v>43185</v>
      </c>
      <c r="D15">
        <v>0</v>
      </c>
      <c r="E15">
        <v>18.63</v>
      </c>
      <c r="F15">
        <v>19633946</v>
      </c>
      <c r="H15" t="s">
        <v>66</v>
      </c>
      <c r="I15" t="s">
        <v>1</v>
      </c>
      <c r="J15" s="1">
        <v>43185</v>
      </c>
      <c r="K15">
        <v>0</v>
      </c>
      <c r="L15">
        <v>25.8</v>
      </c>
      <c r="M15">
        <v>33563</v>
      </c>
      <c r="N15">
        <f t="shared" si="0"/>
        <v>0</v>
      </c>
      <c r="Q15" t="s">
        <v>67</v>
      </c>
      <c r="R15" t="s">
        <v>1</v>
      </c>
      <c r="S15" s="1">
        <v>43185</v>
      </c>
      <c r="T15">
        <v>0</v>
      </c>
      <c r="U15">
        <v>4.8659999999999997</v>
      </c>
      <c r="V15">
        <v>29896330</v>
      </c>
      <c r="W15">
        <f t="shared" si="1"/>
        <v>0</v>
      </c>
      <c r="Z15" t="s">
        <v>68</v>
      </c>
      <c r="AA15" t="s">
        <v>1</v>
      </c>
      <c r="AB15" s="1">
        <v>43185</v>
      </c>
      <c r="AC15">
        <v>0</v>
      </c>
      <c r="AD15">
        <v>13.8</v>
      </c>
      <c r="AE15">
        <v>162967</v>
      </c>
      <c r="AF15">
        <f t="shared" si="2"/>
        <v>0</v>
      </c>
      <c r="AI15" t="s">
        <v>69</v>
      </c>
      <c r="AJ15" t="s">
        <v>1</v>
      </c>
      <c r="AK15" s="1">
        <v>43185</v>
      </c>
      <c r="AL15">
        <v>0</v>
      </c>
      <c r="AM15">
        <v>2</v>
      </c>
      <c r="AN15">
        <v>34519</v>
      </c>
      <c r="AO15">
        <f t="shared" si="3"/>
        <v>0</v>
      </c>
    </row>
    <row r="16" spans="1:42" x14ac:dyDescent="0.25">
      <c r="A16" t="s">
        <v>65</v>
      </c>
      <c r="B16" t="s">
        <v>1</v>
      </c>
      <c r="C16" s="1">
        <v>43192</v>
      </c>
      <c r="D16">
        <v>0</v>
      </c>
      <c r="E16">
        <v>18.96</v>
      </c>
      <c r="F16">
        <v>18374604</v>
      </c>
      <c r="H16" t="s">
        <v>66</v>
      </c>
      <c r="I16" t="s">
        <v>1</v>
      </c>
      <c r="J16" s="1">
        <v>43192</v>
      </c>
      <c r="K16">
        <v>0</v>
      </c>
      <c r="L16">
        <v>27</v>
      </c>
      <c r="M16">
        <v>48516</v>
      </c>
      <c r="N16">
        <f t="shared" si="0"/>
        <v>0</v>
      </c>
      <c r="Q16" t="s">
        <v>67</v>
      </c>
      <c r="R16" t="s">
        <v>1</v>
      </c>
      <c r="S16" s="1">
        <v>43192</v>
      </c>
      <c r="T16">
        <v>0</v>
      </c>
      <c r="U16">
        <v>4.8239999999999998</v>
      </c>
      <c r="V16">
        <v>36307782</v>
      </c>
      <c r="W16">
        <f t="shared" si="1"/>
        <v>0</v>
      </c>
      <c r="Z16" t="s">
        <v>68</v>
      </c>
      <c r="AA16" t="s">
        <v>1</v>
      </c>
      <c r="AB16" s="1">
        <v>43192</v>
      </c>
      <c r="AC16">
        <v>0</v>
      </c>
      <c r="AD16">
        <v>13.75</v>
      </c>
      <c r="AE16">
        <v>162290</v>
      </c>
      <c r="AF16">
        <f t="shared" si="2"/>
        <v>0</v>
      </c>
      <c r="AI16" t="s">
        <v>69</v>
      </c>
      <c r="AJ16" t="s">
        <v>1</v>
      </c>
      <c r="AK16" s="1">
        <v>43192</v>
      </c>
      <c r="AL16">
        <v>0</v>
      </c>
      <c r="AM16">
        <v>1.96</v>
      </c>
      <c r="AN16">
        <v>330900</v>
      </c>
      <c r="AO16">
        <f t="shared" si="3"/>
        <v>0</v>
      </c>
    </row>
    <row r="17" spans="1:41" x14ac:dyDescent="0.25">
      <c r="A17" t="s">
        <v>65</v>
      </c>
      <c r="B17" t="s">
        <v>1</v>
      </c>
      <c r="C17" s="1">
        <v>43199</v>
      </c>
      <c r="D17">
        <v>0</v>
      </c>
      <c r="E17">
        <v>13.5</v>
      </c>
      <c r="F17">
        <v>161500036</v>
      </c>
      <c r="H17" t="s">
        <v>66</v>
      </c>
      <c r="I17" t="s">
        <v>1</v>
      </c>
      <c r="J17" s="1">
        <v>43199</v>
      </c>
      <c r="K17">
        <v>0</v>
      </c>
      <c r="L17">
        <v>23.85</v>
      </c>
      <c r="M17">
        <v>188039</v>
      </c>
      <c r="N17">
        <f t="shared" si="0"/>
        <v>0</v>
      </c>
      <c r="Q17" t="s">
        <v>67</v>
      </c>
      <c r="R17" t="s">
        <v>1</v>
      </c>
      <c r="S17" s="1">
        <v>43199</v>
      </c>
      <c r="T17">
        <v>0</v>
      </c>
      <c r="U17">
        <v>4.5410000000000004</v>
      </c>
      <c r="V17">
        <v>126912433</v>
      </c>
      <c r="W17">
        <f t="shared" si="1"/>
        <v>0</v>
      </c>
      <c r="Z17" t="s">
        <v>68</v>
      </c>
      <c r="AA17" t="s">
        <v>1</v>
      </c>
      <c r="AB17" s="1">
        <v>43199</v>
      </c>
      <c r="AC17">
        <v>0</v>
      </c>
      <c r="AD17">
        <v>12.3</v>
      </c>
      <c r="AE17">
        <v>403312</v>
      </c>
      <c r="AF17">
        <f t="shared" si="2"/>
        <v>0</v>
      </c>
      <c r="AI17" t="s">
        <v>69</v>
      </c>
      <c r="AJ17" t="s">
        <v>1</v>
      </c>
      <c r="AK17" s="1">
        <v>43199</v>
      </c>
      <c r="AL17">
        <v>0</v>
      </c>
      <c r="AM17">
        <v>2.1</v>
      </c>
      <c r="AN17">
        <v>225153</v>
      </c>
      <c r="AO17">
        <f t="shared" si="3"/>
        <v>0</v>
      </c>
    </row>
    <row r="18" spans="1:41" x14ac:dyDescent="0.25">
      <c r="A18" t="s">
        <v>65</v>
      </c>
      <c r="B18" t="s">
        <v>1</v>
      </c>
      <c r="C18" s="1">
        <v>43206</v>
      </c>
      <c r="D18">
        <v>0</v>
      </c>
      <c r="E18">
        <v>14.914999999999999</v>
      </c>
      <c r="F18">
        <v>65417200</v>
      </c>
      <c r="H18" t="s">
        <v>66</v>
      </c>
      <c r="I18" t="s">
        <v>1</v>
      </c>
      <c r="J18" s="1">
        <v>43206</v>
      </c>
      <c r="K18">
        <v>0</v>
      </c>
      <c r="L18">
        <v>24.45</v>
      </c>
      <c r="M18">
        <v>106739</v>
      </c>
      <c r="N18">
        <f t="shared" si="0"/>
        <v>0</v>
      </c>
      <c r="Q18" t="s">
        <v>67</v>
      </c>
      <c r="R18" t="s">
        <v>1</v>
      </c>
      <c r="S18" s="1">
        <v>43206</v>
      </c>
      <c r="T18">
        <v>0</v>
      </c>
      <c r="U18">
        <v>4.63</v>
      </c>
      <c r="V18">
        <v>53183214</v>
      </c>
      <c r="W18">
        <f t="shared" si="1"/>
        <v>0</v>
      </c>
      <c r="Z18" t="s">
        <v>68</v>
      </c>
      <c r="AA18" t="s">
        <v>1</v>
      </c>
      <c r="AB18" s="1">
        <v>43206</v>
      </c>
      <c r="AC18">
        <v>0</v>
      </c>
      <c r="AD18">
        <v>11.8</v>
      </c>
      <c r="AE18">
        <v>516246</v>
      </c>
      <c r="AF18">
        <f t="shared" si="2"/>
        <v>0</v>
      </c>
      <c r="AI18" t="s">
        <v>69</v>
      </c>
      <c r="AJ18" t="s">
        <v>1</v>
      </c>
      <c r="AK18" s="1">
        <v>43206</v>
      </c>
      <c r="AL18">
        <v>0</v>
      </c>
      <c r="AM18">
        <v>2.16</v>
      </c>
      <c r="AN18">
        <v>54141</v>
      </c>
      <c r="AO18">
        <f t="shared" si="3"/>
        <v>0</v>
      </c>
    </row>
    <row r="19" spans="1:41" x14ac:dyDescent="0.25">
      <c r="A19" t="s">
        <v>65</v>
      </c>
      <c r="B19" t="s">
        <v>1</v>
      </c>
      <c r="C19" s="1">
        <v>43213</v>
      </c>
      <c r="D19">
        <v>0</v>
      </c>
      <c r="E19">
        <v>14.6</v>
      </c>
      <c r="F19">
        <v>38281652</v>
      </c>
      <c r="H19" t="s">
        <v>66</v>
      </c>
      <c r="I19" t="s">
        <v>1</v>
      </c>
      <c r="J19" s="1">
        <v>43213</v>
      </c>
      <c r="K19">
        <v>0</v>
      </c>
      <c r="L19">
        <v>24.6</v>
      </c>
      <c r="M19">
        <v>92024</v>
      </c>
      <c r="N19">
        <f t="shared" si="0"/>
        <v>0</v>
      </c>
      <c r="Q19" t="s">
        <v>67</v>
      </c>
      <c r="R19" t="s">
        <v>1</v>
      </c>
      <c r="S19" s="1">
        <v>43213</v>
      </c>
      <c r="T19">
        <v>0</v>
      </c>
      <c r="U19">
        <v>4.5890000000000004</v>
      </c>
      <c r="V19">
        <v>49720086</v>
      </c>
      <c r="W19">
        <f t="shared" si="1"/>
        <v>0</v>
      </c>
      <c r="Z19" t="s">
        <v>68</v>
      </c>
      <c r="AA19" t="s">
        <v>1</v>
      </c>
      <c r="AB19" s="1">
        <v>43213</v>
      </c>
      <c r="AC19">
        <v>0</v>
      </c>
      <c r="AD19">
        <v>12.25</v>
      </c>
      <c r="AE19">
        <v>210674</v>
      </c>
      <c r="AF19">
        <f t="shared" si="2"/>
        <v>0</v>
      </c>
      <c r="AI19" t="s">
        <v>69</v>
      </c>
      <c r="AJ19" t="s">
        <v>1</v>
      </c>
      <c r="AK19" s="1">
        <v>43213</v>
      </c>
      <c r="AL19">
        <v>0</v>
      </c>
      <c r="AM19">
        <v>2.2999999999999998</v>
      </c>
      <c r="AN19">
        <v>3359</v>
      </c>
      <c r="AO19">
        <f t="shared" si="3"/>
        <v>0</v>
      </c>
    </row>
    <row r="20" spans="1:41" x14ac:dyDescent="0.25">
      <c r="A20" t="s">
        <v>65</v>
      </c>
      <c r="B20" t="s">
        <v>1</v>
      </c>
      <c r="C20" s="1">
        <v>43220</v>
      </c>
      <c r="D20">
        <v>0</v>
      </c>
      <c r="E20">
        <v>14.76</v>
      </c>
      <c r="F20">
        <v>21397055</v>
      </c>
      <c r="H20" t="s">
        <v>66</v>
      </c>
      <c r="I20" t="s">
        <v>1</v>
      </c>
      <c r="J20" s="1">
        <v>43220</v>
      </c>
      <c r="K20">
        <v>0</v>
      </c>
      <c r="L20">
        <v>24.3</v>
      </c>
      <c r="M20">
        <v>88211</v>
      </c>
      <c r="N20">
        <f t="shared" si="0"/>
        <v>0</v>
      </c>
      <c r="Q20" t="s">
        <v>67</v>
      </c>
      <c r="R20" t="s">
        <v>1</v>
      </c>
      <c r="S20" s="1">
        <v>43220</v>
      </c>
      <c r="T20">
        <v>0</v>
      </c>
      <c r="U20">
        <v>4.5</v>
      </c>
      <c r="V20">
        <v>42448901</v>
      </c>
      <c r="W20">
        <f t="shared" si="1"/>
        <v>0</v>
      </c>
      <c r="Z20" t="s">
        <v>68</v>
      </c>
      <c r="AA20" t="s">
        <v>1</v>
      </c>
      <c r="AB20" s="1">
        <v>43220</v>
      </c>
      <c r="AC20">
        <v>0</v>
      </c>
      <c r="AD20">
        <v>13.1</v>
      </c>
      <c r="AE20">
        <v>214891</v>
      </c>
      <c r="AF20">
        <f t="shared" si="2"/>
        <v>0</v>
      </c>
      <c r="AI20" t="s">
        <v>69</v>
      </c>
      <c r="AJ20" t="s">
        <v>1</v>
      </c>
      <c r="AK20" s="1">
        <v>43220</v>
      </c>
      <c r="AL20">
        <v>0</v>
      </c>
      <c r="AM20">
        <v>2.3199999999999998</v>
      </c>
      <c r="AN20">
        <v>28938</v>
      </c>
      <c r="AO20">
        <f t="shared" si="3"/>
        <v>0</v>
      </c>
    </row>
    <row r="21" spans="1:41" x14ac:dyDescent="0.25">
      <c r="A21" t="s">
        <v>65</v>
      </c>
      <c r="B21" t="s">
        <v>1</v>
      </c>
      <c r="C21" s="1">
        <v>43227</v>
      </c>
      <c r="D21">
        <v>0</v>
      </c>
      <c r="E21">
        <v>15.76</v>
      </c>
      <c r="F21">
        <v>21180081</v>
      </c>
      <c r="H21" t="s">
        <v>66</v>
      </c>
      <c r="I21" t="s">
        <v>1</v>
      </c>
      <c r="J21" s="1">
        <v>43227</v>
      </c>
      <c r="K21">
        <v>0</v>
      </c>
      <c r="L21">
        <v>26.5</v>
      </c>
      <c r="M21">
        <v>73576</v>
      </c>
      <c r="N21">
        <f t="shared" si="0"/>
        <v>0</v>
      </c>
      <c r="Q21" t="s">
        <v>67</v>
      </c>
      <c r="R21" t="s">
        <v>1</v>
      </c>
      <c r="S21" s="1">
        <v>43227</v>
      </c>
      <c r="T21">
        <v>0</v>
      </c>
      <c r="U21">
        <v>4.8099999999999996</v>
      </c>
      <c r="V21">
        <v>44299649</v>
      </c>
      <c r="W21">
        <f t="shared" si="1"/>
        <v>0</v>
      </c>
      <c r="Z21" t="s">
        <v>68</v>
      </c>
      <c r="AA21" t="s">
        <v>1</v>
      </c>
      <c r="AB21" s="1">
        <v>43227</v>
      </c>
      <c r="AC21">
        <v>0</v>
      </c>
      <c r="AD21">
        <v>12.95</v>
      </c>
      <c r="AE21">
        <v>87979</v>
      </c>
      <c r="AF21">
        <f t="shared" si="2"/>
        <v>0</v>
      </c>
      <c r="AI21" t="s">
        <v>69</v>
      </c>
      <c r="AJ21" t="s">
        <v>1</v>
      </c>
      <c r="AK21" s="1">
        <v>43227</v>
      </c>
      <c r="AL21">
        <v>0</v>
      </c>
      <c r="AM21">
        <v>2.34</v>
      </c>
      <c r="AN21">
        <v>6569</v>
      </c>
      <c r="AO21">
        <f t="shared" si="3"/>
        <v>0</v>
      </c>
    </row>
    <row r="22" spans="1:41" x14ac:dyDescent="0.25">
      <c r="A22" t="s">
        <v>65</v>
      </c>
      <c r="B22" t="s">
        <v>1</v>
      </c>
      <c r="C22" s="1">
        <v>43234</v>
      </c>
      <c r="D22">
        <v>0</v>
      </c>
      <c r="E22">
        <v>14.65</v>
      </c>
      <c r="F22">
        <v>24079279</v>
      </c>
      <c r="H22" t="s">
        <v>66</v>
      </c>
      <c r="I22" t="s">
        <v>1</v>
      </c>
      <c r="J22" s="1">
        <v>43234</v>
      </c>
      <c r="K22">
        <v>0</v>
      </c>
      <c r="L22">
        <v>26</v>
      </c>
      <c r="M22">
        <v>123835</v>
      </c>
      <c r="N22">
        <f t="shared" si="0"/>
        <v>0</v>
      </c>
      <c r="Q22" t="s">
        <v>67</v>
      </c>
      <c r="R22" t="s">
        <v>1</v>
      </c>
      <c r="S22" s="1">
        <v>43234</v>
      </c>
      <c r="T22">
        <v>0</v>
      </c>
      <c r="U22">
        <v>4.6449999999999996</v>
      </c>
      <c r="V22">
        <v>48125746</v>
      </c>
      <c r="W22">
        <f t="shared" si="1"/>
        <v>0</v>
      </c>
      <c r="Z22" t="s">
        <v>68</v>
      </c>
      <c r="AA22" t="s">
        <v>1</v>
      </c>
      <c r="AB22" s="1">
        <v>43234</v>
      </c>
      <c r="AC22">
        <v>0</v>
      </c>
      <c r="AD22">
        <v>12.15</v>
      </c>
      <c r="AE22">
        <v>88731</v>
      </c>
      <c r="AF22">
        <f t="shared" si="2"/>
        <v>0</v>
      </c>
      <c r="AI22" t="s">
        <v>69</v>
      </c>
      <c r="AJ22" t="s">
        <v>1</v>
      </c>
      <c r="AK22" s="1">
        <v>43234</v>
      </c>
      <c r="AL22">
        <v>0</v>
      </c>
      <c r="AM22">
        <v>2.2400000000000002</v>
      </c>
      <c r="AN22">
        <v>163274</v>
      </c>
      <c r="AO22">
        <f t="shared" si="3"/>
        <v>0</v>
      </c>
    </row>
    <row r="23" spans="1:41" x14ac:dyDescent="0.25">
      <c r="A23" t="s">
        <v>65</v>
      </c>
      <c r="B23" t="s">
        <v>1</v>
      </c>
      <c r="C23" s="1">
        <v>43241</v>
      </c>
      <c r="D23">
        <v>0</v>
      </c>
      <c r="E23">
        <v>14.56</v>
      </c>
      <c r="F23">
        <v>50950813</v>
      </c>
      <c r="H23" t="s">
        <v>66</v>
      </c>
      <c r="I23" t="s">
        <v>1</v>
      </c>
      <c r="J23" s="1">
        <v>43241</v>
      </c>
      <c r="K23">
        <v>0</v>
      </c>
      <c r="L23">
        <v>26.7</v>
      </c>
      <c r="M23">
        <v>101627</v>
      </c>
      <c r="N23">
        <f t="shared" si="0"/>
        <v>0</v>
      </c>
      <c r="Q23" t="s">
        <v>67</v>
      </c>
      <c r="R23" t="s">
        <v>1</v>
      </c>
      <c r="S23" s="1">
        <v>43241</v>
      </c>
      <c r="T23">
        <v>0</v>
      </c>
      <c r="U23">
        <v>4.62</v>
      </c>
      <c r="V23">
        <v>47782786</v>
      </c>
      <c r="W23">
        <f t="shared" si="1"/>
        <v>0</v>
      </c>
      <c r="Z23" t="s">
        <v>68</v>
      </c>
      <c r="AA23" t="s">
        <v>1</v>
      </c>
      <c r="AB23" s="1">
        <v>43241</v>
      </c>
      <c r="AC23">
        <v>0</v>
      </c>
      <c r="AD23">
        <v>12.45</v>
      </c>
      <c r="AE23">
        <v>183676</v>
      </c>
      <c r="AF23">
        <f t="shared" si="2"/>
        <v>0</v>
      </c>
      <c r="AI23" t="s">
        <v>69</v>
      </c>
      <c r="AJ23" t="s">
        <v>1</v>
      </c>
      <c r="AK23" s="1">
        <v>43241</v>
      </c>
      <c r="AL23">
        <v>0</v>
      </c>
      <c r="AM23">
        <v>2.2999999999999998</v>
      </c>
      <c r="AN23">
        <v>45836</v>
      </c>
      <c r="AO23">
        <f t="shared" si="3"/>
        <v>0</v>
      </c>
    </row>
    <row r="24" spans="1:41" x14ac:dyDescent="0.25">
      <c r="A24" t="s">
        <v>65</v>
      </c>
      <c r="B24" t="s">
        <v>1</v>
      </c>
      <c r="C24" s="1">
        <v>43248</v>
      </c>
      <c r="D24">
        <v>0</v>
      </c>
      <c r="E24">
        <v>14.55</v>
      </c>
      <c r="F24">
        <v>44933668</v>
      </c>
      <c r="H24" t="s">
        <v>66</v>
      </c>
      <c r="I24" t="s">
        <v>1</v>
      </c>
      <c r="J24" s="1">
        <v>43248</v>
      </c>
      <c r="K24">
        <v>0</v>
      </c>
      <c r="L24">
        <v>25.55</v>
      </c>
      <c r="M24">
        <v>76004</v>
      </c>
      <c r="N24">
        <f t="shared" si="0"/>
        <v>0</v>
      </c>
      <c r="Q24" t="s">
        <v>67</v>
      </c>
      <c r="R24" t="s">
        <v>1</v>
      </c>
      <c r="S24" s="1">
        <v>43248</v>
      </c>
      <c r="T24">
        <v>0</v>
      </c>
      <c r="U24">
        <v>4.5949999999999998</v>
      </c>
      <c r="V24">
        <v>43205817</v>
      </c>
      <c r="W24">
        <f t="shared" si="1"/>
        <v>0</v>
      </c>
      <c r="Z24" t="s">
        <v>68</v>
      </c>
      <c r="AA24" t="s">
        <v>1</v>
      </c>
      <c r="AB24" s="1">
        <v>43248</v>
      </c>
      <c r="AC24">
        <v>0</v>
      </c>
      <c r="AD24">
        <v>11.95</v>
      </c>
      <c r="AE24">
        <v>181701</v>
      </c>
      <c r="AF24">
        <f t="shared" si="2"/>
        <v>0</v>
      </c>
      <c r="AI24" t="s">
        <v>69</v>
      </c>
      <c r="AJ24" t="s">
        <v>1</v>
      </c>
      <c r="AK24" s="1">
        <v>43248</v>
      </c>
      <c r="AL24">
        <v>0</v>
      </c>
      <c r="AM24">
        <v>2.4</v>
      </c>
      <c r="AN24">
        <v>16357</v>
      </c>
      <c r="AO24">
        <f t="shared" si="3"/>
        <v>0</v>
      </c>
    </row>
    <row r="25" spans="1:41" x14ac:dyDescent="0.25">
      <c r="A25" t="s">
        <v>65</v>
      </c>
      <c r="B25" t="s">
        <v>1</v>
      </c>
      <c r="C25" s="1">
        <v>43255</v>
      </c>
      <c r="D25">
        <v>0</v>
      </c>
      <c r="E25">
        <v>13.93</v>
      </c>
      <c r="F25">
        <v>33682048</v>
      </c>
      <c r="H25" t="s">
        <v>66</v>
      </c>
      <c r="I25" t="s">
        <v>1</v>
      </c>
      <c r="J25" s="1">
        <v>43255</v>
      </c>
      <c r="K25">
        <v>0</v>
      </c>
      <c r="L25">
        <v>26</v>
      </c>
      <c r="M25">
        <v>85404</v>
      </c>
      <c r="N25">
        <f t="shared" si="0"/>
        <v>0</v>
      </c>
      <c r="Q25" t="s">
        <v>67</v>
      </c>
      <c r="R25" t="s">
        <v>1</v>
      </c>
      <c r="S25" s="1">
        <v>43255</v>
      </c>
      <c r="T25">
        <v>0</v>
      </c>
      <c r="U25">
        <v>4.5460000000000003</v>
      </c>
      <c r="V25">
        <v>59629471</v>
      </c>
      <c r="W25">
        <f t="shared" si="1"/>
        <v>0</v>
      </c>
      <c r="Z25" t="s">
        <v>68</v>
      </c>
      <c r="AA25" t="s">
        <v>1</v>
      </c>
      <c r="AB25" s="1">
        <v>43255</v>
      </c>
      <c r="AC25">
        <v>0</v>
      </c>
      <c r="AD25">
        <v>11.8</v>
      </c>
      <c r="AE25">
        <v>55481</v>
      </c>
      <c r="AF25">
        <f t="shared" si="2"/>
        <v>0</v>
      </c>
      <c r="AI25" t="s">
        <v>69</v>
      </c>
      <c r="AJ25" t="s">
        <v>1</v>
      </c>
      <c r="AK25" s="1">
        <v>43255</v>
      </c>
      <c r="AL25">
        <v>0</v>
      </c>
      <c r="AM25">
        <v>2.2999999999999998</v>
      </c>
      <c r="AN25">
        <v>89661</v>
      </c>
      <c r="AO25">
        <f t="shared" si="3"/>
        <v>0</v>
      </c>
    </row>
    <row r="26" spans="1:41" x14ac:dyDescent="0.25">
      <c r="A26" t="s">
        <v>65</v>
      </c>
      <c r="B26" t="s">
        <v>1</v>
      </c>
      <c r="C26" s="1">
        <v>43262</v>
      </c>
      <c r="D26">
        <v>0</v>
      </c>
      <c r="E26">
        <v>13.65</v>
      </c>
      <c r="F26">
        <v>122758145</v>
      </c>
      <c r="H26" t="s">
        <v>66</v>
      </c>
      <c r="I26" t="s">
        <v>1</v>
      </c>
      <c r="J26" s="1">
        <v>43262</v>
      </c>
      <c r="K26">
        <v>0</v>
      </c>
      <c r="L26">
        <v>25.5</v>
      </c>
      <c r="M26">
        <v>49254</v>
      </c>
      <c r="N26">
        <f t="shared" si="0"/>
        <v>0</v>
      </c>
      <c r="Q26" t="s">
        <v>67</v>
      </c>
      <c r="R26" t="s">
        <v>1</v>
      </c>
      <c r="S26" s="1">
        <v>43262</v>
      </c>
      <c r="T26">
        <v>0</v>
      </c>
      <c r="U26">
        <v>4.3209999999999997</v>
      </c>
      <c r="V26">
        <v>74980352</v>
      </c>
      <c r="W26">
        <f t="shared" si="1"/>
        <v>0</v>
      </c>
      <c r="Z26" t="s">
        <v>68</v>
      </c>
      <c r="AA26" t="s">
        <v>1</v>
      </c>
      <c r="AB26" s="1">
        <v>43262</v>
      </c>
      <c r="AC26">
        <v>0</v>
      </c>
      <c r="AD26">
        <v>11.85</v>
      </c>
      <c r="AE26">
        <v>29993</v>
      </c>
      <c r="AF26">
        <f t="shared" si="2"/>
        <v>0</v>
      </c>
      <c r="AI26" t="s">
        <v>69</v>
      </c>
      <c r="AJ26" t="s">
        <v>1</v>
      </c>
      <c r="AK26" s="1">
        <v>43262</v>
      </c>
      <c r="AL26">
        <v>0</v>
      </c>
      <c r="AM26">
        <v>2.3199999999999998</v>
      </c>
      <c r="AN26">
        <v>170880</v>
      </c>
      <c r="AO26">
        <f t="shared" si="3"/>
        <v>0</v>
      </c>
    </row>
    <row r="27" spans="1:41" x14ac:dyDescent="0.25">
      <c r="A27" t="s">
        <v>65</v>
      </c>
      <c r="B27" t="s">
        <v>1</v>
      </c>
      <c r="C27" s="1">
        <v>43269</v>
      </c>
      <c r="D27">
        <v>0</v>
      </c>
      <c r="E27">
        <v>13.94</v>
      </c>
      <c r="F27">
        <v>34606134</v>
      </c>
      <c r="H27" t="s">
        <v>66</v>
      </c>
      <c r="I27" t="s">
        <v>1</v>
      </c>
      <c r="J27" s="1">
        <v>43269</v>
      </c>
      <c r="K27">
        <v>0</v>
      </c>
      <c r="L27">
        <v>24.6</v>
      </c>
      <c r="M27">
        <v>172862</v>
      </c>
      <c r="N27">
        <f t="shared" si="0"/>
        <v>0</v>
      </c>
      <c r="Q27" t="s">
        <v>67</v>
      </c>
      <c r="R27" t="s">
        <v>1</v>
      </c>
      <c r="S27" s="1">
        <v>43269</v>
      </c>
      <c r="T27">
        <v>0</v>
      </c>
      <c r="U27">
        <v>4.319</v>
      </c>
      <c r="V27">
        <v>54801623</v>
      </c>
      <c r="W27">
        <f t="shared" si="1"/>
        <v>0</v>
      </c>
      <c r="Z27" t="s">
        <v>68</v>
      </c>
      <c r="AA27" t="s">
        <v>1</v>
      </c>
      <c r="AB27" s="1">
        <v>43269</v>
      </c>
      <c r="AC27">
        <v>0</v>
      </c>
      <c r="AD27">
        <v>11.9</v>
      </c>
      <c r="AE27">
        <v>160142</v>
      </c>
      <c r="AF27">
        <f t="shared" si="2"/>
        <v>0</v>
      </c>
      <c r="AI27" t="s">
        <v>69</v>
      </c>
      <c r="AJ27" t="s">
        <v>1</v>
      </c>
      <c r="AK27" s="1">
        <v>43269</v>
      </c>
      <c r="AL27">
        <v>0</v>
      </c>
      <c r="AM27">
        <v>2.2999999999999998</v>
      </c>
      <c r="AN27">
        <v>145814</v>
      </c>
      <c r="AO27">
        <f t="shared" si="3"/>
        <v>0</v>
      </c>
    </row>
    <row r="28" spans="1:41" x14ac:dyDescent="0.25">
      <c r="A28" t="s">
        <v>65</v>
      </c>
      <c r="B28" t="s">
        <v>1</v>
      </c>
      <c r="C28" s="1">
        <v>43276</v>
      </c>
      <c r="D28">
        <v>0</v>
      </c>
      <c r="E28">
        <v>14.435</v>
      </c>
      <c r="F28">
        <v>46620652</v>
      </c>
      <c r="H28" t="s">
        <v>66</v>
      </c>
      <c r="I28" t="s">
        <v>1</v>
      </c>
      <c r="J28" s="1">
        <v>43276</v>
      </c>
      <c r="K28">
        <v>0</v>
      </c>
      <c r="L28">
        <v>25.6</v>
      </c>
      <c r="M28">
        <v>81452</v>
      </c>
      <c r="N28">
        <f t="shared" si="0"/>
        <v>0</v>
      </c>
      <c r="Q28" t="s">
        <v>67</v>
      </c>
      <c r="R28" t="s">
        <v>1</v>
      </c>
      <c r="S28" s="1">
        <v>43276</v>
      </c>
      <c r="T28">
        <v>0</v>
      </c>
      <c r="U28">
        <v>4.4009999999999998</v>
      </c>
      <c r="V28">
        <v>36700364</v>
      </c>
      <c r="W28">
        <f t="shared" si="1"/>
        <v>0</v>
      </c>
      <c r="Z28" t="s">
        <v>68</v>
      </c>
      <c r="AA28" t="s">
        <v>1</v>
      </c>
      <c r="AB28" s="1">
        <v>43276</v>
      </c>
      <c r="AC28">
        <v>0</v>
      </c>
      <c r="AD28">
        <v>12.1</v>
      </c>
      <c r="AE28">
        <v>102932</v>
      </c>
      <c r="AF28">
        <f t="shared" si="2"/>
        <v>0</v>
      </c>
      <c r="AI28" t="s">
        <v>69</v>
      </c>
      <c r="AJ28" t="s">
        <v>1</v>
      </c>
      <c r="AK28" s="1">
        <v>43276</v>
      </c>
      <c r="AL28">
        <v>0</v>
      </c>
      <c r="AM28">
        <v>2.2999999999999998</v>
      </c>
      <c r="AN28">
        <v>70835</v>
      </c>
      <c r="AO28">
        <f t="shared" si="3"/>
        <v>0</v>
      </c>
    </row>
    <row r="29" spans="1:41" x14ac:dyDescent="0.25">
      <c r="A29" t="s">
        <v>65</v>
      </c>
      <c r="B29" t="s">
        <v>1</v>
      </c>
      <c r="C29" s="1">
        <v>43283</v>
      </c>
      <c r="D29">
        <v>0</v>
      </c>
      <c r="E29">
        <v>14.95</v>
      </c>
      <c r="F29">
        <v>32500365</v>
      </c>
      <c r="H29" t="s">
        <v>66</v>
      </c>
      <c r="I29" t="s">
        <v>1</v>
      </c>
      <c r="J29" s="1">
        <v>43283</v>
      </c>
      <c r="K29">
        <v>0</v>
      </c>
      <c r="L29">
        <v>26.05</v>
      </c>
      <c r="M29">
        <v>122718</v>
      </c>
      <c r="N29">
        <f t="shared" si="0"/>
        <v>0</v>
      </c>
      <c r="Q29" t="s">
        <v>67</v>
      </c>
      <c r="R29" t="s">
        <v>1</v>
      </c>
      <c r="S29" s="1">
        <v>43283</v>
      </c>
      <c r="T29">
        <v>0</v>
      </c>
      <c r="U29">
        <v>4.5309999999999997</v>
      </c>
      <c r="V29">
        <v>31169683</v>
      </c>
      <c r="W29">
        <f t="shared" si="1"/>
        <v>0</v>
      </c>
      <c r="Z29" t="s">
        <v>68</v>
      </c>
      <c r="AA29" t="s">
        <v>1</v>
      </c>
      <c r="AB29" s="1">
        <v>43283</v>
      </c>
      <c r="AC29">
        <v>0</v>
      </c>
      <c r="AD29">
        <v>11.9</v>
      </c>
      <c r="AE29">
        <v>51183</v>
      </c>
      <c r="AF29">
        <f t="shared" si="2"/>
        <v>0</v>
      </c>
      <c r="AI29" t="s">
        <v>69</v>
      </c>
      <c r="AJ29" t="s">
        <v>1</v>
      </c>
      <c r="AK29" s="1">
        <v>43283</v>
      </c>
      <c r="AL29">
        <v>0</v>
      </c>
      <c r="AM29">
        <v>2.2999999999999998</v>
      </c>
      <c r="AN29">
        <v>19617</v>
      </c>
      <c r="AO29">
        <f t="shared" si="3"/>
        <v>0</v>
      </c>
    </row>
    <row r="30" spans="1:41" x14ac:dyDescent="0.25">
      <c r="A30" t="s">
        <v>65</v>
      </c>
      <c r="B30" t="s">
        <v>1</v>
      </c>
      <c r="C30" s="1">
        <v>43290</v>
      </c>
      <c r="D30">
        <v>0</v>
      </c>
      <c r="E30">
        <v>15.15</v>
      </c>
      <c r="F30">
        <v>41788381</v>
      </c>
      <c r="H30" t="s">
        <v>66</v>
      </c>
      <c r="I30" t="s">
        <v>1</v>
      </c>
      <c r="J30" s="1">
        <v>43290</v>
      </c>
      <c r="K30">
        <v>0</v>
      </c>
      <c r="L30">
        <v>27.15</v>
      </c>
      <c r="M30">
        <v>177876</v>
      </c>
      <c r="N30">
        <f t="shared" si="0"/>
        <v>0</v>
      </c>
      <c r="Q30" t="s">
        <v>67</v>
      </c>
      <c r="R30" t="s">
        <v>1</v>
      </c>
      <c r="S30" s="1">
        <v>43290</v>
      </c>
      <c r="T30">
        <v>0</v>
      </c>
      <c r="U30">
        <v>4.6319999999999997</v>
      </c>
      <c r="V30">
        <v>128577982</v>
      </c>
      <c r="W30">
        <f t="shared" si="1"/>
        <v>0</v>
      </c>
      <c r="Z30" t="s">
        <v>68</v>
      </c>
      <c r="AA30" t="s">
        <v>1</v>
      </c>
      <c r="AB30" s="1">
        <v>43290</v>
      </c>
      <c r="AC30">
        <v>0</v>
      </c>
      <c r="AD30">
        <v>11.95</v>
      </c>
      <c r="AE30">
        <v>36830</v>
      </c>
      <c r="AF30">
        <f t="shared" si="2"/>
        <v>0</v>
      </c>
      <c r="AI30" t="s">
        <v>69</v>
      </c>
      <c r="AJ30" t="s">
        <v>1</v>
      </c>
      <c r="AK30" s="1">
        <v>43290</v>
      </c>
      <c r="AL30">
        <v>0</v>
      </c>
      <c r="AM30">
        <v>2.2400000000000002</v>
      </c>
      <c r="AN30">
        <v>704392</v>
      </c>
      <c r="AO30">
        <f t="shared" si="3"/>
        <v>0</v>
      </c>
    </row>
    <row r="31" spans="1:41" x14ac:dyDescent="0.25">
      <c r="A31" t="s">
        <v>65</v>
      </c>
      <c r="B31" t="s">
        <v>1</v>
      </c>
      <c r="C31" s="1">
        <v>43297</v>
      </c>
      <c r="D31">
        <v>0</v>
      </c>
      <c r="E31">
        <v>13.19</v>
      </c>
      <c r="F31">
        <v>181277608</v>
      </c>
      <c r="H31" t="s">
        <v>66</v>
      </c>
      <c r="I31" t="s">
        <v>1</v>
      </c>
      <c r="J31" s="1">
        <v>43297</v>
      </c>
      <c r="K31">
        <v>0</v>
      </c>
      <c r="L31">
        <v>26.75</v>
      </c>
      <c r="M31">
        <v>101091</v>
      </c>
      <c r="N31">
        <f t="shared" si="0"/>
        <v>0</v>
      </c>
      <c r="Q31" t="s">
        <v>67</v>
      </c>
      <c r="R31" t="s">
        <v>1</v>
      </c>
      <c r="S31" s="1">
        <v>43297</v>
      </c>
      <c r="T31">
        <v>0</v>
      </c>
      <c r="U31">
        <v>4.29</v>
      </c>
      <c r="V31">
        <v>52597642</v>
      </c>
      <c r="W31">
        <f t="shared" si="1"/>
        <v>0</v>
      </c>
      <c r="Z31" t="s">
        <v>68</v>
      </c>
      <c r="AA31" t="s">
        <v>1</v>
      </c>
      <c r="AB31" s="1">
        <v>43297</v>
      </c>
      <c r="AC31">
        <v>0</v>
      </c>
      <c r="AD31">
        <v>11.95</v>
      </c>
      <c r="AE31">
        <v>40673</v>
      </c>
      <c r="AF31">
        <f t="shared" si="2"/>
        <v>0</v>
      </c>
      <c r="AI31" t="s">
        <v>69</v>
      </c>
      <c r="AJ31" t="s">
        <v>1</v>
      </c>
      <c r="AK31" s="1">
        <v>43297</v>
      </c>
      <c r="AL31">
        <v>0</v>
      </c>
      <c r="AM31">
        <v>2.08</v>
      </c>
      <c r="AN31">
        <v>195239</v>
      </c>
      <c r="AO31">
        <f t="shared" si="3"/>
        <v>0</v>
      </c>
    </row>
    <row r="32" spans="1:41" x14ac:dyDescent="0.25">
      <c r="A32" t="s">
        <v>65</v>
      </c>
      <c r="B32" t="s">
        <v>1</v>
      </c>
      <c r="C32" s="1">
        <v>43304</v>
      </c>
      <c r="D32">
        <v>0</v>
      </c>
      <c r="E32">
        <v>13.725</v>
      </c>
      <c r="F32">
        <v>45146468</v>
      </c>
      <c r="H32" t="s">
        <v>66</v>
      </c>
      <c r="I32" t="s">
        <v>1</v>
      </c>
      <c r="J32" s="1">
        <v>43304</v>
      </c>
      <c r="K32">
        <v>0</v>
      </c>
      <c r="L32">
        <v>26.3</v>
      </c>
      <c r="M32">
        <v>271360</v>
      </c>
      <c r="N32">
        <f t="shared" si="0"/>
        <v>0</v>
      </c>
      <c r="Q32" t="s">
        <v>67</v>
      </c>
      <c r="R32" t="s">
        <v>1</v>
      </c>
      <c r="S32" s="1">
        <v>43304</v>
      </c>
      <c r="T32">
        <v>0</v>
      </c>
      <c r="U32">
        <v>4.3650000000000002</v>
      </c>
      <c r="V32">
        <v>32185557</v>
      </c>
      <c r="W32">
        <f t="shared" si="1"/>
        <v>0</v>
      </c>
      <c r="Z32" t="s">
        <v>68</v>
      </c>
      <c r="AA32" t="s">
        <v>1</v>
      </c>
      <c r="AB32" s="1">
        <v>43304</v>
      </c>
      <c r="AC32">
        <v>0</v>
      </c>
      <c r="AD32">
        <v>11.85</v>
      </c>
      <c r="AE32">
        <v>3808</v>
      </c>
      <c r="AF32">
        <f t="shared" si="2"/>
        <v>0</v>
      </c>
      <c r="AI32" t="s">
        <v>69</v>
      </c>
      <c r="AJ32" t="s">
        <v>1</v>
      </c>
      <c r="AK32" s="1">
        <v>43304</v>
      </c>
      <c r="AL32">
        <v>0</v>
      </c>
      <c r="AM32">
        <v>2</v>
      </c>
      <c r="AN32">
        <v>159074</v>
      </c>
      <c r="AO32">
        <f t="shared" si="3"/>
        <v>0</v>
      </c>
    </row>
    <row r="33" spans="1:41" x14ac:dyDescent="0.25">
      <c r="A33" t="s">
        <v>65</v>
      </c>
      <c r="B33" t="s">
        <v>1</v>
      </c>
      <c r="C33" s="1">
        <v>43311</v>
      </c>
      <c r="D33">
        <v>0</v>
      </c>
      <c r="E33">
        <v>13.04</v>
      </c>
      <c r="F33">
        <v>140384396</v>
      </c>
      <c r="H33" t="s">
        <v>66</v>
      </c>
      <c r="I33" t="s">
        <v>1</v>
      </c>
      <c r="J33" s="1">
        <v>43311</v>
      </c>
      <c r="K33">
        <v>0</v>
      </c>
      <c r="L33">
        <v>25.9</v>
      </c>
      <c r="M33">
        <v>164123</v>
      </c>
      <c r="N33">
        <f t="shared" si="0"/>
        <v>0</v>
      </c>
      <c r="Q33" t="s">
        <v>67</v>
      </c>
      <c r="R33" t="s">
        <v>1</v>
      </c>
      <c r="S33" s="1">
        <v>43311</v>
      </c>
      <c r="T33">
        <v>0</v>
      </c>
      <c r="U33">
        <v>4.4480000000000004</v>
      </c>
      <c r="V33">
        <v>36384845</v>
      </c>
      <c r="W33">
        <f t="shared" si="1"/>
        <v>0</v>
      </c>
      <c r="Z33" t="s">
        <v>68</v>
      </c>
      <c r="AA33" t="s">
        <v>1</v>
      </c>
      <c r="AB33" s="1">
        <v>43311</v>
      </c>
      <c r="AC33">
        <v>0</v>
      </c>
      <c r="AD33">
        <v>11.95</v>
      </c>
      <c r="AE33">
        <v>148153</v>
      </c>
      <c r="AF33">
        <f t="shared" si="2"/>
        <v>0</v>
      </c>
      <c r="AI33" t="s">
        <v>69</v>
      </c>
      <c r="AJ33" t="s">
        <v>1</v>
      </c>
      <c r="AK33" s="1">
        <v>43311</v>
      </c>
      <c r="AL33">
        <v>0</v>
      </c>
      <c r="AM33">
        <v>1.95</v>
      </c>
      <c r="AN33">
        <v>59671</v>
      </c>
      <c r="AO33">
        <f t="shared" si="3"/>
        <v>0</v>
      </c>
    </row>
    <row r="34" spans="1:41" x14ac:dyDescent="0.25">
      <c r="A34" t="s">
        <v>65</v>
      </c>
      <c r="B34" t="s">
        <v>1</v>
      </c>
      <c r="C34" s="1">
        <v>43318</v>
      </c>
      <c r="D34">
        <v>0</v>
      </c>
      <c r="E34">
        <v>11.16</v>
      </c>
      <c r="F34">
        <v>153398603</v>
      </c>
      <c r="H34" t="s">
        <v>66</v>
      </c>
      <c r="I34" t="s">
        <v>1</v>
      </c>
      <c r="J34" s="1">
        <v>43318</v>
      </c>
      <c r="K34">
        <v>0</v>
      </c>
      <c r="L34">
        <v>24.85</v>
      </c>
      <c r="M34">
        <v>781269</v>
      </c>
      <c r="N34">
        <f t="shared" si="0"/>
        <v>0</v>
      </c>
      <c r="Q34" t="s">
        <v>67</v>
      </c>
      <c r="R34" t="s">
        <v>1</v>
      </c>
      <c r="S34" s="1">
        <v>43318</v>
      </c>
      <c r="T34">
        <v>0</v>
      </c>
      <c r="U34">
        <v>4.29</v>
      </c>
      <c r="V34">
        <v>64210255</v>
      </c>
      <c r="W34">
        <f t="shared" si="1"/>
        <v>0</v>
      </c>
      <c r="Z34" t="s">
        <v>68</v>
      </c>
      <c r="AA34" t="s">
        <v>1</v>
      </c>
      <c r="AB34" s="1">
        <v>43318</v>
      </c>
      <c r="AC34">
        <v>0</v>
      </c>
      <c r="AD34">
        <v>11.05</v>
      </c>
      <c r="AE34">
        <v>241807</v>
      </c>
      <c r="AF34">
        <f t="shared" si="2"/>
        <v>0</v>
      </c>
      <c r="AI34" t="s">
        <v>69</v>
      </c>
      <c r="AJ34" t="s">
        <v>1</v>
      </c>
      <c r="AK34" s="1">
        <v>43318</v>
      </c>
      <c r="AL34">
        <v>0</v>
      </c>
      <c r="AM34">
        <v>1.95</v>
      </c>
      <c r="AN34">
        <v>39332</v>
      </c>
      <c r="AO34">
        <f t="shared" si="3"/>
        <v>0</v>
      </c>
    </row>
    <row r="35" spans="1:41" x14ac:dyDescent="0.25">
      <c r="A35" t="s">
        <v>65</v>
      </c>
      <c r="B35" t="s">
        <v>1</v>
      </c>
      <c r="C35" s="1">
        <v>43325</v>
      </c>
      <c r="D35">
        <v>0</v>
      </c>
      <c r="E35">
        <v>11.48</v>
      </c>
      <c r="F35">
        <v>78565802</v>
      </c>
      <c r="H35" t="s">
        <v>66</v>
      </c>
      <c r="I35" t="s">
        <v>1</v>
      </c>
      <c r="J35" s="1">
        <v>43325</v>
      </c>
      <c r="K35">
        <v>0</v>
      </c>
      <c r="L35">
        <v>25</v>
      </c>
      <c r="M35">
        <v>197682</v>
      </c>
      <c r="N35">
        <f t="shared" si="0"/>
        <v>0</v>
      </c>
      <c r="Q35" t="s">
        <v>67</v>
      </c>
      <c r="R35" t="s">
        <v>1</v>
      </c>
      <c r="S35" s="1">
        <v>43325</v>
      </c>
      <c r="T35">
        <v>0</v>
      </c>
      <c r="U35">
        <v>4.1689999999999996</v>
      </c>
      <c r="V35">
        <v>53928555</v>
      </c>
      <c r="W35">
        <f t="shared" si="1"/>
        <v>0</v>
      </c>
      <c r="Z35" t="s">
        <v>68</v>
      </c>
      <c r="AA35" t="s">
        <v>1</v>
      </c>
      <c r="AB35" s="1">
        <v>43325</v>
      </c>
      <c r="AC35">
        <v>0</v>
      </c>
      <c r="AD35">
        <v>10.7</v>
      </c>
      <c r="AE35">
        <v>615798</v>
      </c>
      <c r="AF35">
        <f t="shared" si="2"/>
        <v>0</v>
      </c>
      <c r="AI35" t="s">
        <v>69</v>
      </c>
      <c r="AJ35" t="s">
        <v>1</v>
      </c>
      <c r="AK35" s="1">
        <v>43325</v>
      </c>
      <c r="AL35">
        <v>0</v>
      </c>
      <c r="AM35">
        <v>1.93</v>
      </c>
      <c r="AN35">
        <v>40000</v>
      </c>
      <c r="AO35">
        <f t="shared" si="3"/>
        <v>0</v>
      </c>
    </row>
    <row r="36" spans="1:41" x14ac:dyDescent="0.25">
      <c r="A36" t="s">
        <v>65</v>
      </c>
      <c r="B36" t="s">
        <v>1</v>
      </c>
      <c r="C36" s="1">
        <v>43332</v>
      </c>
      <c r="D36">
        <v>0</v>
      </c>
      <c r="E36">
        <v>10.48</v>
      </c>
      <c r="F36">
        <v>215284994</v>
      </c>
      <c r="H36" t="s">
        <v>66</v>
      </c>
      <c r="I36" t="s">
        <v>1</v>
      </c>
      <c r="J36" s="1">
        <v>43332</v>
      </c>
      <c r="K36">
        <v>0</v>
      </c>
      <c r="L36">
        <v>24.7</v>
      </c>
      <c r="M36">
        <v>67793</v>
      </c>
      <c r="N36">
        <f t="shared" si="0"/>
        <v>0</v>
      </c>
      <c r="Q36" t="s">
        <v>67</v>
      </c>
      <c r="R36" t="s">
        <v>1</v>
      </c>
      <c r="S36" s="1">
        <v>43332</v>
      </c>
      <c r="T36">
        <v>0</v>
      </c>
      <c r="U36">
        <v>4.2300000000000004</v>
      </c>
      <c r="V36">
        <v>31163833</v>
      </c>
      <c r="W36">
        <f t="shared" si="1"/>
        <v>0</v>
      </c>
      <c r="Z36" t="s">
        <v>68</v>
      </c>
      <c r="AA36" t="s">
        <v>1</v>
      </c>
      <c r="AB36" s="1">
        <v>43332</v>
      </c>
      <c r="AC36">
        <v>0</v>
      </c>
      <c r="AD36">
        <v>10.8</v>
      </c>
      <c r="AE36">
        <v>52086</v>
      </c>
      <c r="AF36">
        <f t="shared" si="2"/>
        <v>0</v>
      </c>
      <c r="AI36" t="s">
        <v>69</v>
      </c>
      <c r="AJ36" t="s">
        <v>1</v>
      </c>
      <c r="AK36" s="1">
        <v>43332</v>
      </c>
      <c r="AL36">
        <v>0</v>
      </c>
      <c r="AM36">
        <v>1.89</v>
      </c>
      <c r="AN36">
        <v>57792</v>
      </c>
      <c r="AO36">
        <f t="shared" si="3"/>
        <v>0</v>
      </c>
    </row>
    <row r="37" spans="1:41" x14ac:dyDescent="0.25">
      <c r="A37" t="s">
        <v>65</v>
      </c>
      <c r="B37" t="s">
        <v>1</v>
      </c>
      <c r="C37" s="1">
        <v>43339</v>
      </c>
      <c r="D37">
        <v>0</v>
      </c>
      <c r="E37">
        <v>10.855</v>
      </c>
      <c r="F37">
        <v>30321489</v>
      </c>
      <c r="H37" t="s">
        <v>66</v>
      </c>
      <c r="I37" t="s">
        <v>1</v>
      </c>
      <c r="J37" s="1">
        <v>43339</v>
      </c>
      <c r="K37">
        <v>0</v>
      </c>
      <c r="L37">
        <v>24.7</v>
      </c>
      <c r="M37">
        <v>48262</v>
      </c>
      <c r="N37">
        <f t="shared" si="0"/>
        <v>0</v>
      </c>
      <c r="Q37" t="s">
        <v>67</v>
      </c>
      <c r="R37" t="s">
        <v>1</v>
      </c>
      <c r="S37" s="1">
        <v>43339</v>
      </c>
      <c r="T37">
        <v>0</v>
      </c>
      <c r="U37">
        <v>4.41</v>
      </c>
      <c r="V37">
        <v>57235771</v>
      </c>
      <c r="W37">
        <f t="shared" si="1"/>
        <v>0</v>
      </c>
      <c r="Z37" t="s">
        <v>68</v>
      </c>
      <c r="AA37" t="s">
        <v>1</v>
      </c>
      <c r="AB37" s="1">
        <v>43339</v>
      </c>
      <c r="AC37">
        <v>0</v>
      </c>
      <c r="AD37">
        <v>10.9</v>
      </c>
      <c r="AE37">
        <v>111556</v>
      </c>
      <c r="AF37">
        <f t="shared" si="2"/>
        <v>0</v>
      </c>
      <c r="AI37" t="s">
        <v>69</v>
      </c>
      <c r="AJ37" t="s">
        <v>1</v>
      </c>
      <c r="AK37" s="1">
        <v>43339</v>
      </c>
      <c r="AL37">
        <v>0</v>
      </c>
      <c r="AM37">
        <v>1.9</v>
      </c>
      <c r="AN37">
        <v>50416</v>
      </c>
      <c r="AO37">
        <f t="shared" si="3"/>
        <v>0</v>
      </c>
    </row>
    <row r="38" spans="1:41" x14ac:dyDescent="0.25">
      <c r="A38" t="s">
        <v>65</v>
      </c>
      <c r="B38" t="s">
        <v>1</v>
      </c>
      <c r="C38" s="1">
        <v>43346</v>
      </c>
      <c r="D38">
        <v>0</v>
      </c>
      <c r="E38">
        <v>10.25</v>
      </c>
      <c r="F38">
        <v>71262791</v>
      </c>
      <c r="H38" t="s">
        <v>66</v>
      </c>
      <c r="I38" t="s">
        <v>1</v>
      </c>
      <c r="J38" s="1">
        <v>43346</v>
      </c>
      <c r="K38">
        <v>0</v>
      </c>
      <c r="L38">
        <v>23.35</v>
      </c>
      <c r="M38">
        <v>115350</v>
      </c>
      <c r="N38">
        <f t="shared" si="0"/>
        <v>0</v>
      </c>
      <c r="Q38" t="s">
        <v>67</v>
      </c>
      <c r="R38" t="s">
        <v>1</v>
      </c>
      <c r="S38" s="1">
        <v>43346</v>
      </c>
      <c r="T38">
        <v>0</v>
      </c>
      <c r="U38">
        <v>4.2709999999999999</v>
      </c>
      <c r="V38">
        <v>46994227</v>
      </c>
      <c r="W38">
        <f t="shared" si="1"/>
        <v>0</v>
      </c>
      <c r="Z38" t="s">
        <v>68</v>
      </c>
      <c r="AA38" t="s">
        <v>1</v>
      </c>
      <c r="AB38" s="1">
        <v>43346</v>
      </c>
      <c r="AC38">
        <v>0</v>
      </c>
      <c r="AD38">
        <v>10.35</v>
      </c>
      <c r="AE38">
        <v>212937</v>
      </c>
      <c r="AF38">
        <f t="shared" si="2"/>
        <v>0</v>
      </c>
      <c r="AI38" t="s">
        <v>69</v>
      </c>
      <c r="AJ38" t="s">
        <v>1</v>
      </c>
      <c r="AK38" s="1">
        <v>43346</v>
      </c>
      <c r="AL38">
        <v>0</v>
      </c>
      <c r="AM38">
        <v>1.97</v>
      </c>
      <c r="AN38">
        <v>26764</v>
      </c>
      <c r="AO38">
        <f t="shared" si="3"/>
        <v>0</v>
      </c>
    </row>
    <row r="39" spans="1:41" x14ac:dyDescent="0.25">
      <c r="A39" t="s">
        <v>65</v>
      </c>
      <c r="B39" t="s">
        <v>1</v>
      </c>
      <c r="C39" s="1">
        <v>43353</v>
      </c>
      <c r="D39">
        <v>0</v>
      </c>
      <c r="E39">
        <v>11.45</v>
      </c>
      <c r="F39">
        <v>195034178</v>
      </c>
      <c r="H39" t="s">
        <v>66</v>
      </c>
      <c r="I39" t="s">
        <v>1</v>
      </c>
      <c r="J39" s="1">
        <v>43353</v>
      </c>
      <c r="K39">
        <v>0</v>
      </c>
      <c r="L39">
        <v>24.05</v>
      </c>
      <c r="M39">
        <v>1042272</v>
      </c>
      <c r="N39">
        <f t="shared" si="0"/>
        <v>0</v>
      </c>
      <c r="Q39" t="s">
        <v>67</v>
      </c>
      <c r="R39" t="s">
        <v>1</v>
      </c>
      <c r="S39" s="1">
        <v>43353</v>
      </c>
      <c r="T39">
        <v>0</v>
      </c>
      <c r="U39">
        <v>4.4989999999999997</v>
      </c>
      <c r="V39">
        <v>94272437</v>
      </c>
      <c r="W39">
        <f t="shared" si="1"/>
        <v>0</v>
      </c>
      <c r="Z39" t="s">
        <v>68</v>
      </c>
      <c r="AA39" t="s">
        <v>1</v>
      </c>
      <c r="AB39" s="1">
        <v>43353</v>
      </c>
      <c r="AC39">
        <v>0</v>
      </c>
      <c r="AD39">
        <v>10.199999999999999</v>
      </c>
      <c r="AE39">
        <v>57056</v>
      </c>
      <c r="AF39">
        <f t="shared" si="2"/>
        <v>0</v>
      </c>
      <c r="AI39" t="s">
        <v>69</v>
      </c>
      <c r="AJ39" t="s">
        <v>1</v>
      </c>
      <c r="AK39" s="1">
        <v>43353</v>
      </c>
      <c r="AL39">
        <v>0</v>
      </c>
      <c r="AM39">
        <v>1.87</v>
      </c>
      <c r="AN39">
        <v>38227</v>
      </c>
      <c r="AO39">
        <f t="shared" si="3"/>
        <v>0</v>
      </c>
    </row>
    <row r="40" spans="1:41" x14ac:dyDescent="0.25">
      <c r="A40" t="s">
        <v>65</v>
      </c>
      <c r="B40" t="s">
        <v>1</v>
      </c>
      <c r="C40" s="1">
        <v>43360</v>
      </c>
      <c r="D40">
        <v>0</v>
      </c>
      <c r="E40">
        <v>11.885</v>
      </c>
      <c r="F40">
        <v>143931568</v>
      </c>
      <c r="H40" t="s">
        <v>66</v>
      </c>
      <c r="I40" t="s">
        <v>1</v>
      </c>
      <c r="J40" s="1">
        <v>43360</v>
      </c>
      <c r="K40">
        <v>0</v>
      </c>
      <c r="L40">
        <v>25.25</v>
      </c>
      <c r="M40">
        <v>99541</v>
      </c>
      <c r="N40">
        <f t="shared" si="0"/>
        <v>0</v>
      </c>
      <c r="Q40" t="s">
        <v>67</v>
      </c>
      <c r="R40" t="s">
        <v>1</v>
      </c>
      <c r="S40" s="1">
        <v>43360</v>
      </c>
      <c r="T40">
        <v>0</v>
      </c>
      <c r="U40">
        <v>4.7320000000000002</v>
      </c>
      <c r="V40">
        <v>130046367</v>
      </c>
      <c r="W40">
        <f t="shared" si="1"/>
        <v>0</v>
      </c>
      <c r="Z40" t="s">
        <v>68</v>
      </c>
      <c r="AA40" t="s">
        <v>1</v>
      </c>
      <c r="AB40" s="1">
        <v>43360</v>
      </c>
      <c r="AC40">
        <v>0</v>
      </c>
      <c r="AD40">
        <v>10.5</v>
      </c>
      <c r="AE40">
        <v>86716</v>
      </c>
      <c r="AF40">
        <f t="shared" si="2"/>
        <v>0</v>
      </c>
      <c r="AI40" t="s">
        <v>69</v>
      </c>
      <c r="AJ40" t="s">
        <v>1</v>
      </c>
      <c r="AK40" s="1">
        <v>43360</v>
      </c>
      <c r="AL40">
        <v>0</v>
      </c>
      <c r="AM40">
        <v>1.52</v>
      </c>
      <c r="AN40">
        <v>580213</v>
      </c>
      <c r="AO40">
        <f t="shared" si="3"/>
        <v>0</v>
      </c>
    </row>
    <row r="41" spans="1:41" x14ac:dyDescent="0.25">
      <c r="A41" t="s">
        <v>65</v>
      </c>
      <c r="B41" t="s">
        <v>1</v>
      </c>
      <c r="C41" s="1">
        <v>43367</v>
      </c>
      <c r="D41">
        <v>0</v>
      </c>
      <c r="E41">
        <v>12.68</v>
      </c>
      <c r="F41">
        <v>107034200</v>
      </c>
      <c r="H41" t="s">
        <v>66</v>
      </c>
      <c r="I41" t="s">
        <v>1</v>
      </c>
      <c r="J41" s="1">
        <v>43367</v>
      </c>
      <c r="K41">
        <v>0</v>
      </c>
      <c r="L41">
        <v>28.5</v>
      </c>
      <c r="M41">
        <v>520851</v>
      </c>
      <c r="N41">
        <f t="shared" si="0"/>
        <v>0</v>
      </c>
      <c r="Q41" t="s">
        <v>67</v>
      </c>
      <c r="R41" t="s">
        <v>1</v>
      </c>
      <c r="S41" s="1">
        <v>43367</v>
      </c>
      <c r="T41">
        <v>0</v>
      </c>
      <c r="U41">
        <v>5</v>
      </c>
      <c r="V41">
        <v>80196664</v>
      </c>
      <c r="W41">
        <f t="shared" si="1"/>
        <v>0</v>
      </c>
      <c r="Z41" t="s">
        <v>68</v>
      </c>
      <c r="AA41" t="s">
        <v>1</v>
      </c>
      <c r="AB41" s="1">
        <v>43367</v>
      </c>
      <c r="AC41">
        <v>0</v>
      </c>
      <c r="AD41">
        <v>10.65</v>
      </c>
      <c r="AE41">
        <v>285258</v>
      </c>
      <c r="AF41">
        <f t="shared" si="2"/>
        <v>0</v>
      </c>
      <c r="AI41" t="s">
        <v>69</v>
      </c>
      <c r="AJ41" t="s">
        <v>1</v>
      </c>
      <c r="AK41" s="1">
        <v>43367</v>
      </c>
      <c r="AL41">
        <v>0</v>
      </c>
      <c r="AM41">
        <v>1.5</v>
      </c>
      <c r="AN41">
        <v>140032</v>
      </c>
      <c r="AO41">
        <f t="shared" si="3"/>
        <v>0</v>
      </c>
    </row>
    <row r="42" spans="1:41" x14ac:dyDescent="0.25">
      <c r="A42" t="s">
        <v>65</v>
      </c>
      <c r="B42" t="s">
        <v>1</v>
      </c>
      <c r="C42" s="1">
        <v>43374</v>
      </c>
      <c r="D42">
        <v>0</v>
      </c>
      <c r="E42">
        <v>11.484999999999999</v>
      </c>
      <c r="F42">
        <v>165302332</v>
      </c>
      <c r="H42" t="s">
        <v>66</v>
      </c>
      <c r="I42" t="s">
        <v>1</v>
      </c>
      <c r="J42" s="1">
        <v>43374</v>
      </c>
      <c r="K42">
        <v>0</v>
      </c>
      <c r="L42">
        <v>29</v>
      </c>
      <c r="M42">
        <v>534356</v>
      </c>
      <c r="N42">
        <f t="shared" si="0"/>
        <v>0</v>
      </c>
      <c r="Q42" t="s">
        <v>67</v>
      </c>
      <c r="R42" t="s">
        <v>1</v>
      </c>
      <c r="S42" s="1">
        <v>43374</v>
      </c>
      <c r="T42">
        <v>0</v>
      </c>
      <c r="U42">
        <v>5.1459999999999999</v>
      </c>
      <c r="V42">
        <v>190981349</v>
      </c>
      <c r="W42">
        <f t="shared" si="1"/>
        <v>0</v>
      </c>
      <c r="Z42" t="s">
        <v>68</v>
      </c>
      <c r="AA42" t="s">
        <v>1</v>
      </c>
      <c r="AB42" s="1">
        <v>43374</v>
      </c>
      <c r="AC42">
        <v>0</v>
      </c>
      <c r="AD42">
        <v>10.95</v>
      </c>
      <c r="AE42">
        <v>167699</v>
      </c>
      <c r="AF42">
        <f t="shared" si="2"/>
        <v>0</v>
      </c>
      <c r="AI42" t="s">
        <v>69</v>
      </c>
      <c r="AJ42" t="s">
        <v>1</v>
      </c>
      <c r="AK42" s="1">
        <v>43374</v>
      </c>
      <c r="AL42">
        <v>0</v>
      </c>
      <c r="AM42">
        <v>1.49</v>
      </c>
      <c r="AN42">
        <v>63493</v>
      </c>
      <c r="AO42">
        <f t="shared" si="3"/>
        <v>0</v>
      </c>
    </row>
    <row r="43" spans="1:41" x14ac:dyDescent="0.25">
      <c r="A43" t="s">
        <v>65</v>
      </c>
      <c r="B43" t="s">
        <v>1</v>
      </c>
      <c r="C43" s="1">
        <v>43381</v>
      </c>
      <c r="D43">
        <v>0</v>
      </c>
      <c r="E43">
        <v>11.84</v>
      </c>
      <c r="F43">
        <v>297677794</v>
      </c>
      <c r="H43" t="s">
        <v>66</v>
      </c>
      <c r="I43" t="s">
        <v>1</v>
      </c>
      <c r="J43" s="1">
        <v>43381</v>
      </c>
      <c r="K43">
        <v>0</v>
      </c>
      <c r="L43">
        <v>29.3</v>
      </c>
      <c r="M43">
        <v>885087</v>
      </c>
      <c r="N43">
        <f t="shared" si="0"/>
        <v>0</v>
      </c>
      <c r="Q43" t="s">
        <v>67</v>
      </c>
      <c r="R43" t="s">
        <v>1</v>
      </c>
      <c r="S43" s="1">
        <v>43381</v>
      </c>
      <c r="T43">
        <v>0</v>
      </c>
      <c r="U43">
        <v>5.0540000000000003</v>
      </c>
      <c r="V43">
        <v>188161015</v>
      </c>
      <c r="W43">
        <f t="shared" si="1"/>
        <v>0</v>
      </c>
      <c r="Z43" t="s">
        <v>68</v>
      </c>
      <c r="AA43" t="s">
        <v>1</v>
      </c>
      <c r="AB43" s="1">
        <v>43381</v>
      </c>
      <c r="AC43">
        <v>0</v>
      </c>
      <c r="AD43">
        <v>11</v>
      </c>
      <c r="AE43">
        <v>67746</v>
      </c>
      <c r="AF43">
        <f t="shared" si="2"/>
        <v>0</v>
      </c>
      <c r="AI43" t="s">
        <v>69</v>
      </c>
      <c r="AJ43" t="s">
        <v>1</v>
      </c>
      <c r="AK43" s="1">
        <v>43381</v>
      </c>
      <c r="AL43">
        <v>0</v>
      </c>
      <c r="AM43">
        <v>1.47</v>
      </c>
      <c r="AN43">
        <v>38313</v>
      </c>
      <c r="AO43">
        <f t="shared" si="3"/>
        <v>0</v>
      </c>
    </row>
    <row r="44" spans="1:41" x14ac:dyDescent="0.25">
      <c r="A44" t="s">
        <v>65</v>
      </c>
      <c r="B44" t="s">
        <v>1</v>
      </c>
      <c r="C44" s="1">
        <v>43388</v>
      </c>
      <c r="D44">
        <v>0</v>
      </c>
      <c r="E44">
        <v>11.38</v>
      </c>
      <c r="F44">
        <v>110282094</v>
      </c>
      <c r="H44" t="s">
        <v>66</v>
      </c>
      <c r="I44" t="s">
        <v>1</v>
      </c>
      <c r="J44" s="1">
        <v>43388</v>
      </c>
      <c r="K44">
        <v>0</v>
      </c>
      <c r="L44">
        <v>28</v>
      </c>
      <c r="M44">
        <v>220048</v>
      </c>
      <c r="N44">
        <f t="shared" si="0"/>
        <v>0</v>
      </c>
      <c r="Q44" t="s">
        <v>67</v>
      </c>
      <c r="R44" t="s">
        <v>1</v>
      </c>
      <c r="S44" s="1">
        <v>43388</v>
      </c>
      <c r="T44">
        <v>0</v>
      </c>
      <c r="U44">
        <v>4.8929999999999998</v>
      </c>
      <c r="V44">
        <v>55425661</v>
      </c>
      <c r="W44">
        <f t="shared" si="1"/>
        <v>0</v>
      </c>
      <c r="Z44" t="s">
        <v>68</v>
      </c>
      <c r="AA44" t="s">
        <v>1</v>
      </c>
      <c r="AB44" s="1">
        <v>43388</v>
      </c>
      <c r="AC44">
        <v>0</v>
      </c>
      <c r="AD44">
        <v>11.6</v>
      </c>
      <c r="AE44">
        <v>147884</v>
      </c>
      <c r="AF44">
        <f t="shared" si="2"/>
        <v>0</v>
      </c>
      <c r="AI44" t="s">
        <v>69</v>
      </c>
      <c r="AJ44" t="s">
        <v>1</v>
      </c>
      <c r="AK44" s="1">
        <v>43388</v>
      </c>
      <c r="AL44">
        <v>0</v>
      </c>
      <c r="AM44">
        <v>1.57</v>
      </c>
      <c r="AN44">
        <v>306321</v>
      </c>
      <c r="AO44">
        <f t="shared" si="3"/>
        <v>0</v>
      </c>
    </row>
    <row r="45" spans="1:41" x14ac:dyDescent="0.25">
      <c r="A45" t="s">
        <v>65</v>
      </c>
      <c r="B45" t="s">
        <v>1</v>
      </c>
      <c r="C45" s="1">
        <v>43395</v>
      </c>
      <c r="D45">
        <v>0</v>
      </c>
      <c r="E45">
        <v>11.115</v>
      </c>
      <c r="F45">
        <v>328103233</v>
      </c>
      <c r="H45" t="s">
        <v>66</v>
      </c>
      <c r="I45" t="s">
        <v>1</v>
      </c>
      <c r="J45" s="1">
        <v>43395</v>
      </c>
      <c r="K45">
        <v>0</v>
      </c>
      <c r="L45">
        <v>27.8</v>
      </c>
      <c r="M45">
        <v>175005</v>
      </c>
      <c r="N45">
        <f t="shared" si="0"/>
        <v>0</v>
      </c>
      <c r="Q45" t="s">
        <v>67</v>
      </c>
      <c r="R45" t="s">
        <v>1</v>
      </c>
      <c r="S45" s="1">
        <v>43395</v>
      </c>
      <c r="T45">
        <v>0</v>
      </c>
      <c r="U45">
        <v>4.6399999999999997</v>
      </c>
      <c r="V45">
        <v>65605790</v>
      </c>
      <c r="W45">
        <f t="shared" si="1"/>
        <v>0</v>
      </c>
      <c r="Z45" t="s">
        <v>68</v>
      </c>
      <c r="AA45" t="s">
        <v>1</v>
      </c>
      <c r="AB45" s="1">
        <v>43395</v>
      </c>
      <c r="AC45">
        <v>0</v>
      </c>
      <c r="AD45">
        <v>11.6</v>
      </c>
      <c r="AE45">
        <v>66764</v>
      </c>
      <c r="AF45">
        <f t="shared" si="2"/>
        <v>0</v>
      </c>
      <c r="AI45" t="s">
        <v>69</v>
      </c>
      <c r="AJ45" t="s">
        <v>1</v>
      </c>
      <c r="AK45" s="1">
        <v>43395</v>
      </c>
      <c r="AL45">
        <v>0</v>
      </c>
      <c r="AM45">
        <v>1.54</v>
      </c>
      <c r="AN45">
        <v>272800</v>
      </c>
      <c r="AO45">
        <f t="shared" si="3"/>
        <v>0</v>
      </c>
    </row>
    <row r="46" spans="1:41" x14ac:dyDescent="0.25">
      <c r="A46" t="s">
        <v>65</v>
      </c>
      <c r="B46" t="s">
        <v>1</v>
      </c>
      <c r="C46" s="1">
        <v>43402</v>
      </c>
      <c r="D46">
        <v>0</v>
      </c>
      <c r="E46">
        <v>11.935</v>
      </c>
      <c r="F46">
        <v>285699246</v>
      </c>
      <c r="H46" t="s">
        <v>66</v>
      </c>
      <c r="I46" t="s">
        <v>1</v>
      </c>
      <c r="J46" s="1">
        <v>43402</v>
      </c>
      <c r="K46">
        <v>0</v>
      </c>
      <c r="L46">
        <v>29.4</v>
      </c>
      <c r="M46">
        <v>109172</v>
      </c>
      <c r="N46">
        <f t="shared" si="0"/>
        <v>0</v>
      </c>
      <c r="Q46" t="s">
        <v>67</v>
      </c>
      <c r="R46" t="s">
        <v>1</v>
      </c>
      <c r="S46" s="1">
        <v>43402</v>
      </c>
      <c r="T46">
        <v>0</v>
      </c>
      <c r="U46">
        <v>4.66</v>
      </c>
      <c r="V46">
        <v>30702777</v>
      </c>
      <c r="W46">
        <f t="shared" si="1"/>
        <v>0</v>
      </c>
      <c r="Z46" t="s">
        <v>68</v>
      </c>
      <c r="AA46" t="s">
        <v>1</v>
      </c>
      <c r="AB46" s="1">
        <v>43402</v>
      </c>
      <c r="AC46">
        <v>0</v>
      </c>
      <c r="AD46">
        <v>11.7</v>
      </c>
      <c r="AE46">
        <v>89178</v>
      </c>
      <c r="AF46">
        <f t="shared" si="2"/>
        <v>0</v>
      </c>
      <c r="AI46" t="s">
        <v>69</v>
      </c>
      <c r="AJ46" t="s">
        <v>1</v>
      </c>
      <c r="AK46" s="1">
        <v>43402</v>
      </c>
      <c r="AL46">
        <v>0</v>
      </c>
      <c r="AM46">
        <v>1.58</v>
      </c>
      <c r="AN46">
        <v>243640</v>
      </c>
      <c r="AO46">
        <f t="shared" si="3"/>
        <v>0</v>
      </c>
    </row>
    <row r="47" spans="1:41" x14ac:dyDescent="0.25">
      <c r="A47" t="s">
        <v>65</v>
      </c>
      <c r="B47" t="s">
        <v>1</v>
      </c>
      <c r="C47" s="1">
        <v>43409</v>
      </c>
      <c r="D47">
        <v>0</v>
      </c>
      <c r="E47">
        <v>12</v>
      </c>
      <c r="F47">
        <v>105475980</v>
      </c>
      <c r="H47" t="s">
        <v>66</v>
      </c>
      <c r="I47" t="s">
        <v>1</v>
      </c>
      <c r="J47" s="1">
        <v>43409</v>
      </c>
      <c r="K47">
        <v>0</v>
      </c>
      <c r="L47">
        <v>27.9</v>
      </c>
      <c r="M47">
        <v>181218</v>
      </c>
      <c r="N47">
        <f t="shared" si="0"/>
        <v>0</v>
      </c>
      <c r="Q47" t="s">
        <v>67</v>
      </c>
      <c r="R47" t="s">
        <v>1</v>
      </c>
      <c r="S47" s="1">
        <v>43409</v>
      </c>
      <c r="T47">
        <v>0</v>
      </c>
      <c r="U47">
        <v>4.51</v>
      </c>
      <c r="V47">
        <v>61751199</v>
      </c>
      <c r="W47">
        <f t="shared" si="1"/>
        <v>0</v>
      </c>
      <c r="Z47" t="s">
        <v>68</v>
      </c>
      <c r="AA47" t="s">
        <v>1</v>
      </c>
      <c r="AB47" s="1">
        <v>43409</v>
      </c>
      <c r="AC47">
        <v>0</v>
      </c>
      <c r="AD47">
        <v>10.95</v>
      </c>
      <c r="AE47">
        <v>143597</v>
      </c>
      <c r="AF47">
        <f t="shared" si="2"/>
        <v>0</v>
      </c>
      <c r="AI47" t="s">
        <v>69</v>
      </c>
      <c r="AJ47" t="s">
        <v>1</v>
      </c>
      <c r="AK47" s="1">
        <v>43409</v>
      </c>
      <c r="AL47">
        <v>0</v>
      </c>
      <c r="AM47">
        <v>1.56</v>
      </c>
      <c r="AN47">
        <v>213752</v>
      </c>
      <c r="AO47">
        <f t="shared" si="3"/>
        <v>0</v>
      </c>
    </row>
    <row r="48" spans="1:41" x14ac:dyDescent="0.25">
      <c r="A48" t="s">
        <v>65</v>
      </c>
      <c r="B48" t="s">
        <v>1</v>
      </c>
      <c r="C48" s="1">
        <v>43416</v>
      </c>
      <c r="D48">
        <v>0</v>
      </c>
      <c r="E48">
        <v>12.12</v>
      </c>
      <c r="F48">
        <v>100304163</v>
      </c>
      <c r="H48" t="s">
        <v>66</v>
      </c>
      <c r="I48" t="s">
        <v>1</v>
      </c>
      <c r="J48" s="1">
        <v>43416</v>
      </c>
      <c r="K48">
        <v>0</v>
      </c>
      <c r="L48">
        <v>28.25</v>
      </c>
      <c r="M48">
        <v>133621</v>
      </c>
      <c r="N48">
        <f t="shared" si="0"/>
        <v>0</v>
      </c>
      <c r="Q48" t="s">
        <v>67</v>
      </c>
      <c r="R48" t="s">
        <v>1</v>
      </c>
      <c r="S48" s="1">
        <v>43416</v>
      </c>
      <c r="T48">
        <v>0</v>
      </c>
      <c r="U48">
        <v>4.6120000000000001</v>
      </c>
      <c r="V48">
        <v>45671429</v>
      </c>
      <c r="W48">
        <f t="shared" si="1"/>
        <v>0</v>
      </c>
      <c r="Z48" t="s">
        <v>68</v>
      </c>
      <c r="AA48" t="s">
        <v>1</v>
      </c>
      <c r="AB48" s="1">
        <v>43416</v>
      </c>
      <c r="AC48">
        <v>0</v>
      </c>
      <c r="AD48">
        <v>11</v>
      </c>
      <c r="AE48">
        <v>211396</v>
      </c>
      <c r="AF48">
        <f t="shared" si="2"/>
        <v>0</v>
      </c>
      <c r="AI48" t="s">
        <v>69</v>
      </c>
      <c r="AJ48" t="s">
        <v>1</v>
      </c>
      <c r="AK48" s="1">
        <v>43416</v>
      </c>
      <c r="AL48">
        <v>0</v>
      </c>
      <c r="AM48">
        <v>1.62</v>
      </c>
      <c r="AN48">
        <v>446181</v>
      </c>
      <c r="AO48">
        <f t="shared" si="3"/>
        <v>0</v>
      </c>
    </row>
    <row r="49" spans="1:41" x14ac:dyDescent="0.25">
      <c r="A49" t="s">
        <v>65</v>
      </c>
      <c r="B49" t="s">
        <v>1</v>
      </c>
      <c r="C49" s="1">
        <v>43423</v>
      </c>
      <c r="D49">
        <v>0</v>
      </c>
      <c r="E49">
        <v>12.07</v>
      </c>
      <c r="F49">
        <v>38112377</v>
      </c>
      <c r="H49" t="s">
        <v>66</v>
      </c>
      <c r="I49" t="s">
        <v>1</v>
      </c>
      <c r="J49" s="1">
        <v>43423</v>
      </c>
      <c r="K49">
        <v>0</v>
      </c>
      <c r="L49">
        <v>26.55</v>
      </c>
      <c r="M49">
        <v>549723</v>
      </c>
      <c r="N49">
        <f t="shared" si="0"/>
        <v>0</v>
      </c>
      <c r="Q49" t="s">
        <v>67</v>
      </c>
      <c r="R49" t="s">
        <v>1</v>
      </c>
      <c r="S49" s="1">
        <v>43423</v>
      </c>
      <c r="T49">
        <v>0</v>
      </c>
      <c r="U49">
        <v>4.577</v>
      </c>
      <c r="V49">
        <v>32873240</v>
      </c>
      <c r="W49">
        <f t="shared" si="1"/>
        <v>0</v>
      </c>
      <c r="Z49" t="s">
        <v>68</v>
      </c>
      <c r="AA49" t="s">
        <v>1</v>
      </c>
      <c r="AB49" s="1">
        <v>43423</v>
      </c>
      <c r="AC49">
        <v>0</v>
      </c>
      <c r="AD49">
        <v>10.8</v>
      </c>
      <c r="AE49">
        <v>149025</v>
      </c>
      <c r="AF49">
        <f t="shared" si="2"/>
        <v>0</v>
      </c>
      <c r="AI49" t="s">
        <v>69</v>
      </c>
      <c r="AJ49" t="s">
        <v>1</v>
      </c>
      <c r="AK49" s="1">
        <v>43423</v>
      </c>
      <c r="AL49">
        <v>0</v>
      </c>
      <c r="AM49">
        <v>1.67</v>
      </c>
      <c r="AN49">
        <v>232045</v>
      </c>
      <c r="AO49">
        <f t="shared" si="3"/>
        <v>0</v>
      </c>
    </row>
    <row r="50" spans="1:41" x14ac:dyDescent="0.25">
      <c r="A50" t="s">
        <v>65</v>
      </c>
      <c r="B50" t="s">
        <v>1</v>
      </c>
      <c r="C50" s="1">
        <v>43430</v>
      </c>
      <c r="D50">
        <v>0</v>
      </c>
      <c r="E50">
        <v>11.855</v>
      </c>
      <c r="F50">
        <v>38848008</v>
      </c>
      <c r="H50" t="s">
        <v>66</v>
      </c>
      <c r="I50" t="s">
        <v>1</v>
      </c>
      <c r="J50" s="1">
        <v>43430</v>
      </c>
      <c r="K50">
        <v>0</v>
      </c>
      <c r="L50">
        <v>27.35</v>
      </c>
      <c r="M50">
        <v>117311</v>
      </c>
      <c r="N50">
        <f t="shared" si="0"/>
        <v>0</v>
      </c>
      <c r="Q50" t="s">
        <v>67</v>
      </c>
      <c r="R50" t="s">
        <v>1</v>
      </c>
      <c r="S50" s="1">
        <v>43430</v>
      </c>
      <c r="T50">
        <v>0</v>
      </c>
      <c r="U50">
        <v>4.76</v>
      </c>
      <c r="V50">
        <v>87086767</v>
      </c>
      <c r="W50">
        <f t="shared" si="1"/>
        <v>0</v>
      </c>
      <c r="Z50" t="s">
        <v>68</v>
      </c>
      <c r="AA50" t="s">
        <v>1</v>
      </c>
      <c r="AB50" s="1">
        <v>43430</v>
      </c>
      <c r="AC50">
        <v>0</v>
      </c>
      <c r="AD50">
        <v>11.4</v>
      </c>
      <c r="AE50">
        <v>107957</v>
      </c>
      <c r="AF50">
        <f t="shared" si="2"/>
        <v>0</v>
      </c>
      <c r="AI50" t="s">
        <v>69</v>
      </c>
      <c r="AJ50" t="s">
        <v>1</v>
      </c>
      <c r="AK50" s="1">
        <v>43430</v>
      </c>
      <c r="AL50">
        <v>0</v>
      </c>
      <c r="AM50">
        <v>1.67</v>
      </c>
      <c r="AN50">
        <v>229538</v>
      </c>
      <c r="AO50">
        <f t="shared" si="3"/>
        <v>0</v>
      </c>
    </row>
    <row r="51" spans="1:41" x14ac:dyDescent="0.25">
      <c r="A51" t="s">
        <v>65</v>
      </c>
      <c r="B51" t="s">
        <v>1</v>
      </c>
      <c r="C51" s="1">
        <v>43437</v>
      </c>
      <c r="D51">
        <v>0</v>
      </c>
      <c r="E51">
        <v>11.69</v>
      </c>
      <c r="F51">
        <v>41669359</v>
      </c>
      <c r="H51" t="s">
        <v>66</v>
      </c>
      <c r="I51" t="s">
        <v>1</v>
      </c>
      <c r="J51" s="1">
        <v>43437</v>
      </c>
      <c r="K51">
        <v>0</v>
      </c>
      <c r="L51">
        <v>28.5</v>
      </c>
      <c r="M51">
        <v>161109</v>
      </c>
      <c r="N51">
        <f t="shared" si="0"/>
        <v>0</v>
      </c>
      <c r="Q51" t="s">
        <v>67</v>
      </c>
      <c r="R51" t="s">
        <v>1</v>
      </c>
      <c r="S51" s="1">
        <v>43437</v>
      </c>
      <c r="T51">
        <v>0</v>
      </c>
      <c r="U51">
        <v>4.9180000000000001</v>
      </c>
      <c r="V51">
        <v>62701571</v>
      </c>
      <c r="W51">
        <f t="shared" si="1"/>
        <v>0</v>
      </c>
      <c r="Z51" t="s">
        <v>68</v>
      </c>
      <c r="AA51" t="s">
        <v>1</v>
      </c>
      <c r="AB51" s="1">
        <v>43437</v>
      </c>
      <c r="AC51">
        <v>0</v>
      </c>
      <c r="AD51">
        <v>10.8</v>
      </c>
      <c r="AE51">
        <v>72044</v>
      </c>
      <c r="AF51">
        <f t="shared" si="2"/>
        <v>0</v>
      </c>
      <c r="AI51" t="s">
        <v>69</v>
      </c>
      <c r="AJ51" t="s">
        <v>1</v>
      </c>
      <c r="AK51" s="1">
        <v>43437</v>
      </c>
      <c r="AL51">
        <v>0</v>
      </c>
      <c r="AM51">
        <v>1.6</v>
      </c>
      <c r="AN51">
        <v>264778</v>
      </c>
      <c r="AO51">
        <f t="shared" si="3"/>
        <v>0</v>
      </c>
    </row>
    <row r="52" spans="1:41" x14ac:dyDescent="0.25">
      <c r="A52" t="s">
        <v>65</v>
      </c>
      <c r="B52" t="s">
        <v>1</v>
      </c>
      <c r="C52" s="1">
        <v>43444</v>
      </c>
      <c r="D52">
        <v>0</v>
      </c>
      <c r="E52">
        <v>10.99</v>
      </c>
      <c r="F52">
        <v>37076340</v>
      </c>
      <c r="H52" t="s">
        <v>66</v>
      </c>
      <c r="I52" t="s">
        <v>1</v>
      </c>
      <c r="J52" s="1">
        <v>43444</v>
      </c>
      <c r="K52">
        <v>0</v>
      </c>
      <c r="L52">
        <v>26.95</v>
      </c>
      <c r="M52">
        <v>85202</v>
      </c>
      <c r="N52">
        <f t="shared" si="0"/>
        <v>0</v>
      </c>
      <c r="Q52" t="s">
        <v>67</v>
      </c>
      <c r="R52" t="s">
        <v>1</v>
      </c>
      <c r="S52" s="1">
        <v>43444</v>
      </c>
      <c r="T52">
        <v>0</v>
      </c>
      <c r="U52">
        <v>4.617</v>
      </c>
      <c r="V52">
        <v>38759700</v>
      </c>
      <c r="W52">
        <f t="shared" si="1"/>
        <v>0</v>
      </c>
      <c r="Z52" t="s">
        <v>68</v>
      </c>
      <c r="AA52" t="s">
        <v>1</v>
      </c>
      <c r="AB52" s="1">
        <v>43444</v>
      </c>
      <c r="AC52">
        <v>0</v>
      </c>
      <c r="AD52">
        <v>10.4</v>
      </c>
      <c r="AE52">
        <v>188817</v>
      </c>
      <c r="AF52">
        <f t="shared" si="2"/>
        <v>0</v>
      </c>
      <c r="AI52" t="s">
        <v>69</v>
      </c>
      <c r="AJ52" t="s">
        <v>1</v>
      </c>
      <c r="AK52" s="1">
        <v>43444</v>
      </c>
      <c r="AL52">
        <v>0</v>
      </c>
      <c r="AM52">
        <v>1.58</v>
      </c>
      <c r="AN52">
        <v>183422</v>
      </c>
      <c r="AO52">
        <f t="shared" si="3"/>
        <v>0</v>
      </c>
    </row>
    <row r="53" spans="1:41" x14ac:dyDescent="0.25">
      <c r="A53" t="s">
        <v>65</v>
      </c>
      <c r="B53" t="s">
        <v>1</v>
      </c>
      <c r="C53" s="1">
        <v>43451</v>
      </c>
      <c r="D53">
        <v>0</v>
      </c>
      <c r="E53">
        <v>10.8</v>
      </c>
      <c r="F53">
        <v>40417094</v>
      </c>
      <c r="H53" t="s">
        <v>66</v>
      </c>
      <c r="I53" t="s">
        <v>1</v>
      </c>
      <c r="J53" s="1">
        <v>43451</v>
      </c>
      <c r="K53">
        <v>0</v>
      </c>
      <c r="L53">
        <v>25.3</v>
      </c>
      <c r="M53">
        <v>177828</v>
      </c>
      <c r="N53">
        <f t="shared" si="0"/>
        <v>0</v>
      </c>
      <c r="Q53" t="s">
        <v>67</v>
      </c>
      <c r="R53" t="s">
        <v>1</v>
      </c>
      <c r="S53" s="1">
        <v>43451</v>
      </c>
      <c r="T53">
        <v>0</v>
      </c>
      <c r="U53">
        <v>4.367</v>
      </c>
      <c r="V53">
        <v>49133063</v>
      </c>
      <c r="W53">
        <f t="shared" si="1"/>
        <v>0</v>
      </c>
      <c r="Z53" t="s">
        <v>68</v>
      </c>
      <c r="AA53" t="s">
        <v>1</v>
      </c>
      <c r="AB53" s="1">
        <v>43451</v>
      </c>
      <c r="AC53">
        <v>0</v>
      </c>
      <c r="AD53">
        <v>10</v>
      </c>
      <c r="AE53">
        <v>64768</v>
      </c>
      <c r="AF53">
        <f t="shared" si="2"/>
        <v>0</v>
      </c>
      <c r="AI53" t="s">
        <v>69</v>
      </c>
      <c r="AJ53" t="s">
        <v>1</v>
      </c>
      <c r="AK53" s="1">
        <v>43451</v>
      </c>
      <c r="AL53">
        <v>0</v>
      </c>
      <c r="AM53">
        <v>1.55</v>
      </c>
      <c r="AN53">
        <v>144848</v>
      </c>
      <c r="AO53">
        <f t="shared" si="3"/>
        <v>0</v>
      </c>
    </row>
    <row r="54" spans="1:41" x14ac:dyDescent="0.25">
      <c r="A54" t="s">
        <v>65</v>
      </c>
      <c r="B54" t="s">
        <v>1</v>
      </c>
      <c r="C54" s="1">
        <v>43458</v>
      </c>
      <c r="D54">
        <v>0</v>
      </c>
      <c r="E54">
        <v>10.815</v>
      </c>
      <c r="F54">
        <v>10914408</v>
      </c>
      <c r="H54" t="s">
        <v>66</v>
      </c>
      <c r="I54" t="s">
        <v>1</v>
      </c>
      <c r="J54" s="1">
        <v>43458</v>
      </c>
      <c r="K54">
        <v>0</v>
      </c>
      <c r="L54">
        <v>24.5</v>
      </c>
      <c r="M54">
        <v>25761</v>
      </c>
      <c r="N54">
        <f t="shared" si="0"/>
        <v>0</v>
      </c>
      <c r="Q54" t="s">
        <v>67</v>
      </c>
      <c r="R54" t="s">
        <v>1</v>
      </c>
      <c r="S54" s="1">
        <v>43458</v>
      </c>
      <c r="T54">
        <v>0</v>
      </c>
      <c r="U54">
        <v>4.3949999999999996</v>
      </c>
      <c r="V54">
        <v>12880871</v>
      </c>
      <c r="W54">
        <f t="shared" si="1"/>
        <v>0</v>
      </c>
      <c r="Z54" t="s">
        <v>68</v>
      </c>
      <c r="AA54" t="s">
        <v>1</v>
      </c>
      <c r="AB54" s="1">
        <v>43458</v>
      </c>
      <c r="AC54">
        <v>0</v>
      </c>
      <c r="AD54">
        <v>10.199999999999999</v>
      </c>
      <c r="AE54">
        <v>21819</v>
      </c>
      <c r="AF54">
        <f t="shared" si="2"/>
        <v>0</v>
      </c>
      <c r="AI54" t="s">
        <v>69</v>
      </c>
      <c r="AJ54" t="s">
        <v>1</v>
      </c>
      <c r="AK54" s="1">
        <v>43458</v>
      </c>
      <c r="AL54">
        <v>0</v>
      </c>
      <c r="AM54">
        <v>1.48</v>
      </c>
      <c r="AN54">
        <v>138313</v>
      </c>
      <c r="AO54">
        <f t="shared" si="3"/>
        <v>0</v>
      </c>
    </row>
    <row r="55" spans="1:41" x14ac:dyDescent="0.25">
      <c r="A55" t="s">
        <v>65</v>
      </c>
      <c r="B55" t="s">
        <v>1</v>
      </c>
      <c r="C55" s="1">
        <v>43465</v>
      </c>
      <c r="D55">
        <v>0</v>
      </c>
      <c r="E55">
        <v>11.41</v>
      </c>
      <c r="F55">
        <v>10717520</v>
      </c>
      <c r="H55" t="s">
        <v>66</v>
      </c>
      <c r="I55" t="s">
        <v>1</v>
      </c>
      <c r="J55" s="1">
        <v>43465</v>
      </c>
      <c r="K55">
        <v>0</v>
      </c>
      <c r="L55">
        <v>25.55</v>
      </c>
      <c r="M55">
        <v>21794</v>
      </c>
      <c r="N55">
        <f t="shared" si="0"/>
        <v>0</v>
      </c>
      <c r="Q55" t="s">
        <v>67</v>
      </c>
      <c r="R55" t="s">
        <v>1</v>
      </c>
      <c r="S55" s="1">
        <v>43465</v>
      </c>
      <c r="T55">
        <v>0</v>
      </c>
      <c r="U55">
        <v>4.6639999999999997</v>
      </c>
      <c r="V55">
        <v>16619125</v>
      </c>
      <c r="W55">
        <f t="shared" si="1"/>
        <v>0</v>
      </c>
      <c r="Z55" t="s">
        <v>68</v>
      </c>
      <c r="AA55" t="s">
        <v>1</v>
      </c>
      <c r="AB55" s="1">
        <v>43465</v>
      </c>
      <c r="AC55">
        <v>0</v>
      </c>
      <c r="AD55">
        <v>10.1</v>
      </c>
      <c r="AE55">
        <v>77098</v>
      </c>
      <c r="AF55">
        <f t="shared" si="2"/>
        <v>0</v>
      </c>
      <c r="AI55" t="s">
        <v>69</v>
      </c>
      <c r="AJ55" t="s">
        <v>1</v>
      </c>
      <c r="AK55" s="1">
        <v>43465</v>
      </c>
      <c r="AL55">
        <v>0</v>
      </c>
      <c r="AM55">
        <v>1.46</v>
      </c>
      <c r="AN55">
        <v>32856</v>
      </c>
      <c r="AO55">
        <f t="shared" si="3"/>
        <v>0</v>
      </c>
    </row>
    <row r="56" spans="1:41" x14ac:dyDescent="0.25">
      <c r="A56" t="s">
        <v>65</v>
      </c>
      <c r="B56" t="s">
        <v>1</v>
      </c>
      <c r="C56" s="1">
        <v>43472</v>
      </c>
      <c r="D56">
        <v>0</v>
      </c>
      <c r="E56">
        <v>11.84</v>
      </c>
      <c r="F56">
        <v>27713990</v>
      </c>
      <c r="H56" t="s">
        <v>66</v>
      </c>
      <c r="I56" t="s">
        <v>1</v>
      </c>
      <c r="J56" s="1">
        <v>43472</v>
      </c>
      <c r="K56">
        <v>0</v>
      </c>
      <c r="L56">
        <v>26.75</v>
      </c>
      <c r="M56">
        <v>40232</v>
      </c>
      <c r="N56">
        <f t="shared" si="0"/>
        <v>0</v>
      </c>
      <c r="Q56" t="s">
        <v>67</v>
      </c>
      <c r="R56" t="s">
        <v>1</v>
      </c>
      <c r="S56" s="1">
        <v>43472</v>
      </c>
      <c r="T56">
        <v>0</v>
      </c>
      <c r="U56">
        <v>4.7460000000000004</v>
      </c>
      <c r="V56">
        <v>28728103</v>
      </c>
      <c r="W56">
        <f t="shared" si="1"/>
        <v>0</v>
      </c>
      <c r="Z56" t="s">
        <v>68</v>
      </c>
      <c r="AA56" t="s">
        <v>1</v>
      </c>
      <c r="AB56" s="1">
        <v>43472</v>
      </c>
      <c r="AC56">
        <v>0</v>
      </c>
      <c r="AD56">
        <v>10.4</v>
      </c>
      <c r="AE56">
        <v>61909</v>
      </c>
      <c r="AF56">
        <f t="shared" si="2"/>
        <v>0</v>
      </c>
      <c r="AI56" t="s">
        <v>69</v>
      </c>
      <c r="AJ56" t="s">
        <v>1</v>
      </c>
      <c r="AK56" s="1">
        <v>43472</v>
      </c>
      <c r="AL56">
        <v>0</v>
      </c>
      <c r="AM56">
        <v>1.55</v>
      </c>
      <c r="AN56">
        <v>2364</v>
      </c>
      <c r="AO56">
        <f t="shared" si="3"/>
        <v>0</v>
      </c>
    </row>
    <row r="57" spans="1:41" x14ac:dyDescent="0.25">
      <c r="A57" t="s">
        <v>65</v>
      </c>
      <c r="B57" t="s">
        <v>1</v>
      </c>
      <c r="C57" s="1">
        <v>43479</v>
      </c>
      <c r="D57">
        <v>0</v>
      </c>
      <c r="E57">
        <v>12.895</v>
      </c>
      <c r="F57">
        <v>21785192</v>
      </c>
      <c r="H57" t="s">
        <v>66</v>
      </c>
      <c r="I57" t="s">
        <v>1</v>
      </c>
      <c r="J57" s="1">
        <v>43479</v>
      </c>
      <c r="K57">
        <v>0</v>
      </c>
      <c r="L57">
        <v>25.95</v>
      </c>
      <c r="M57">
        <v>149088</v>
      </c>
      <c r="N57">
        <f t="shared" si="0"/>
        <v>0</v>
      </c>
      <c r="Q57" t="s">
        <v>67</v>
      </c>
      <c r="R57" t="s">
        <v>1</v>
      </c>
      <c r="S57" s="1">
        <v>43479</v>
      </c>
      <c r="T57">
        <v>0</v>
      </c>
      <c r="U57">
        <v>4.7460000000000004</v>
      </c>
      <c r="V57">
        <v>30983112</v>
      </c>
      <c r="W57">
        <f t="shared" si="1"/>
        <v>0</v>
      </c>
      <c r="Z57" t="s">
        <v>68</v>
      </c>
      <c r="AA57" t="s">
        <v>1</v>
      </c>
      <c r="AB57" s="1">
        <v>43479</v>
      </c>
      <c r="AC57">
        <v>0</v>
      </c>
      <c r="AD57">
        <v>10.1</v>
      </c>
      <c r="AE57">
        <v>203618</v>
      </c>
      <c r="AF57">
        <f t="shared" si="2"/>
        <v>0</v>
      </c>
      <c r="AI57" t="s">
        <v>69</v>
      </c>
      <c r="AJ57" t="s">
        <v>1</v>
      </c>
      <c r="AK57" s="1">
        <v>43479</v>
      </c>
      <c r="AL57">
        <v>0</v>
      </c>
      <c r="AM57">
        <v>1.5</v>
      </c>
      <c r="AN57">
        <v>274486</v>
      </c>
      <c r="AO57">
        <f t="shared" si="3"/>
        <v>0</v>
      </c>
    </row>
    <row r="58" spans="1:41" x14ac:dyDescent="0.25">
      <c r="A58" t="s">
        <v>65</v>
      </c>
      <c r="B58" t="s">
        <v>1</v>
      </c>
      <c r="C58" s="1">
        <v>43486</v>
      </c>
      <c r="D58">
        <v>0</v>
      </c>
      <c r="E58">
        <v>13.065</v>
      </c>
      <c r="F58">
        <v>24267572</v>
      </c>
      <c r="H58" t="s">
        <v>66</v>
      </c>
      <c r="I58" t="s">
        <v>1</v>
      </c>
      <c r="J58" s="1">
        <v>43486</v>
      </c>
      <c r="K58">
        <v>0</v>
      </c>
      <c r="L58">
        <v>25.6</v>
      </c>
      <c r="M58">
        <v>81759</v>
      </c>
      <c r="N58">
        <f t="shared" si="0"/>
        <v>0</v>
      </c>
      <c r="Q58" t="s">
        <v>67</v>
      </c>
      <c r="R58" t="s">
        <v>1</v>
      </c>
      <c r="S58" s="1">
        <v>43486</v>
      </c>
      <c r="T58">
        <v>0</v>
      </c>
      <c r="U58">
        <v>4.8630000000000004</v>
      </c>
      <c r="V58">
        <v>30191244</v>
      </c>
      <c r="W58">
        <f t="shared" si="1"/>
        <v>0</v>
      </c>
      <c r="Z58" t="s">
        <v>68</v>
      </c>
      <c r="AA58" t="s">
        <v>1</v>
      </c>
      <c r="AB58" s="1">
        <v>43486</v>
      </c>
      <c r="AC58">
        <v>0</v>
      </c>
      <c r="AD58">
        <v>10.35</v>
      </c>
      <c r="AE58">
        <v>93867</v>
      </c>
      <c r="AF58">
        <f t="shared" si="2"/>
        <v>0</v>
      </c>
      <c r="AI58" t="s">
        <v>69</v>
      </c>
      <c r="AJ58" t="s">
        <v>1</v>
      </c>
      <c r="AK58" s="1">
        <v>43486</v>
      </c>
      <c r="AL58">
        <v>0</v>
      </c>
      <c r="AM58">
        <v>1.53</v>
      </c>
      <c r="AN58">
        <v>82388</v>
      </c>
      <c r="AO58">
        <f t="shared" si="3"/>
        <v>0</v>
      </c>
    </row>
    <row r="59" spans="1:41" x14ac:dyDescent="0.25">
      <c r="A59" t="s">
        <v>65</v>
      </c>
      <c r="B59" t="s">
        <v>1</v>
      </c>
      <c r="C59" s="1">
        <v>43493</v>
      </c>
      <c r="D59">
        <v>0</v>
      </c>
      <c r="E59">
        <v>13.5</v>
      </c>
      <c r="F59">
        <v>23092675</v>
      </c>
      <c r="H59" t="s">
        <v>66</v>
      </c>
      <c r="I59" t="s">
        <v>1</v>
      </c>
      <c r="J59" s="1">
        <v>43493</v>
      </c>
      <c r="K59">
        <v>0</v>
      </c>
      <c r="L59">
        <v>26.2</v>
      </c>
      <c r="M59">
        <v>224922</v>
      </c>
      <c r="N59">
        <f t="shared" si="0"/>
        <v>0</v>
      </c>
      <c r="Q59" t="s">
        <v>67</v>
      </c>
      <c r="R59" t="s">
        <v>1</v>
      </c>
      <c r="S59" s="1">
        <v>43493</v>
      </c>
      <c r="T59">
        <v>0</v>
      </c>
      <c r="U59">
        <v>4.9450000000000003</v>
      </c>
      <c r="V59">
        <v>47205344</v>
      </c>
      <c r="W59">
        <f t="shared" si="1"/>
        <v>0</v>
      </c>
      <c r="Z59" t="s">
        <v>68</v>
      </c>
      <c r="AA59" t="s">
        <v>1</v>
      </c>
      <c r="AB59" s="1">
        <v>43493</v>
      </c>
      <c r="AC59">
        <v>0</v>
      </c>
      <c r="AD59">
        <v>10.85</v>
      </c>
      <c r="AE59">
        <v>91742</v>
      </c>
      <c r="AF59">
        <f t="shared" si="2"/>
        <v>0</v>
      </c>
      <c r="AI59" t="s">
        <v>69</v>
      </c>
      <c r="AJ59" t="s">
        <v>1</v>
      </c>
      <c r="AK59" s="1">
        <v>43493</v>
      </c>
      <c r="AL59">
        <v>0</v>
      </c>
      <c r="AM59">
        <v>1.55</v>
      </c>
      <c r="AN59">
        <v>703530</v>
      </c>
      <c r="AO59">
        <f t="shared" si="3"/>
        <v>0</v>
      </c>
    </row>
    <row r="60" spans="1:41" x14ac:dyDescent="0.25">
      <c r="A60" t="s">
        <v>65</v>
      </c>
      <c r="B60" t="s">
        <v>1</v>
      </c>
      <c r="C60" s="1">
        <v>43500</v>
      </c>
      <c r="D60">
        <v>0</v>
      </c>
      <c r="E60">
        <v>12.88</v>
      </c>
      <c r="F60">
        <v>20455154</v>
      </c>
      <c r="H60" t="s">
        <v>66</v>
      </c>
      <c r="I60" t="s">
        <v>1</v>
      </c>
      <c r="J60" s="1">
        <v>43500</v>
      </c>
      <c r="K60">
        <v>0</v>
      </c>
      <c r="L60">
        <v>25.85</v>
      </c>
      <c r="M60">
        <v>74720</v>
      </c>
      <c r="N60">
        <f t="shared" si="0"/>
        <v>0</v>
      </c>
      <c r="Q60" t="s">
        <v>67</v>
      </c>
      <c r="R60" t="s">
        <v>1</v>
      </c>
      <c r="S60" s="1">
        <v>43500</v>
      </c>
      <c r="T60">
        <v>0</v>
      </c>
      <c r="U60">
        <v>4.79</v>
      </c>
      <c r="V60">
        <v>24996611</v>
      </c>
      <c r="W60">
        <f t="shared" si="1"/>
        <v>0</v>
      </c>
      <c r="Z60" t="s">
        <v>68</v>
      </c>
      <c r="AA60" t="s">
        <v>1</v>
      </c>
      <c r="AB60" s="1">
        <v>43500</v>
      </c>
      <c r="AC60">
        <v>0</v>
      </c>
      <c r="AD60">
        <v>10.5</v>
      </c>
      <c r="AE60">
        <v>33338</v>
      </c>
      <c r="AF60">
        <f t="shared" si="2"/>
        <v>0</v>
      </c>
      <c r="AI60" t="s">
        <v>69</v>
      </c>
      <c r="AJ60" t="s">
        <v>1</v>
      </c>
      <c r="AK60" s="1">
        <v>43500</v>
      </c>
      <c r="AL60">
        <v>0</v>
      </c>
      <c r="AM60">
        <v>1.66</v>
      </c>
      <c r="AN60">
        <v>844785</v>
      </c>
      <c r="AO60">
        <f t="shared" si="3"/>
        <v>0</v>
      </c>
    </row>
    <row r="61" spans="1:41" x14ac:dyDescent="0.25">
      <c r="A61" t="s">
        <v>65</v>
      </c>
      <c r="B61" t="s">
        <v>1</v>
      </c>
      <c r="C61" s="1">
        <v>43507</v>
      </c>
      <c r="D61">
        <v>0</v>
      </c>
      <c r="E61">
        <v>12.66</v>
      </c>
      <c r="F61">
        <v>42316222</v>
      </c>
      <c r="H61" t="s">
        <v>66</v>
      </c>
      <c r="I61" t="s">
        <v>1</v>
      </c>
      <c r="J61" s="1">
        <v>43507</v>
      </c>
      <c r="K61">
        <v>0</v>
      </c>
      <c r="L61">
        <v>25.6</v>
      </c>
      <c r="M61">
        <v>65836</v>
      </c>
      <c r="N61">
        <f t="shared" si="0"/>
        <v>0</v>
      </c>
      <c r="Q61" t="s">
        <v>67</v>
      </c>
      <c r="R61" t="s">
        <v>1</v>
      </c>
      <c r="S61" s="1">
        <v>43507</v>
      </c>
      <c r="T61">
        <v>0</v>
      </c>
      <c r="U61">
        <v>4.7220000000000004</v>
      </c>
      <c r="V61">
        <v>42746356</v>
      </c>
      <c r="W61">
        <f t="shared" si="1"/>
        <v>0</v>
      </c>
      <c r="Z61" t="s">
        <v>68</v>
      </c>
      <c r="AA61" t="s">
        <v>1</v>
      </c>
      <c r="AB61" s="1">
        <v>43507</v>
      </c>
      <c r="AC61">
        <v>0</v>
      </c>
      <c r="AD61">
        <v>10.9</v>
      </c>
      <c r="AE61">
        <v>242910</v>
      </c>
      <c r="AF61">
        <f t="shared" si="2"/>
        <v>0</v>
      </c>
      <c r="AI61" t="s">
        <v>69</v>
      </c>
      <c r="AJ61" t="s">
        <v>1</v>
      </c>
      <c r="AK61" s="1">
        <v>43507</v>
      </c>
      <c r="AL61">
        <v>0</v>
      </c>
      <c r="AM61">
        <v>1.75</v>
      </c>
      <c r="AN61">
        <v>131045</v>
      </c>
      <c r="AO61">
        <f t="shared" si="3"/>
        <v>0</v>
      </c>
    </row>
    <row r="62" spans="1:41" x14ac:dyDescent="0.25">
      <c r="A62" t="s">
        <v>65</v>
      </c>
      <c r="B62" t="s">
        <v>1</v>
      </c>
      <c r="C62" s="1">
        <v>43514</v>
      </c>
      <c r="D62">
        <v>0</v>
      </c>
      <c r="E62">
        <v>12.664999999999999</v>
      </c>
      <c r="F62">
        <v>21665332</v>
      </c>
      <c r="H62" t="s">
        <v>66</v>
      </c>
      <c r="I62" t="s">
        <v>1</v>
      </c>
      <c r="J62" s="1">
        <v>43514</v>
      </c>
      <c r="K62">
        <v>0</v>
      </c>
      <c r="L62">
        <v>25.5</v>
      </c>
      <c r="M62">
        <v>137703</v>
      </c>
      <c r="N62">
        <f t="shared" si="0"/>
        <v>0</v>
      </c>
      <c r="Q62" t="s">
        <v>67</v>
      </c>
      <c r="R62" t="s">
        <v>1</v>
      </c>
      <c r="S62" s="1">
        <v>43514</v>
      </c>
      <c r="T62">
        <v>0</v>
      </c>
      <c r="U62">
        <v>4.6710000000000003</v>
      </c>
      <c r="V62">
        <v>26647133</v>
      </c>
      <c r="W62">
        <f t="shared" si="1"/>
        <v>0</v>
      </c>
      <c r="Z62" t="s">
        <v>68</v>
      </c>
      <c r="AA62" t="s">
        <v>1</v>
      </c>
      <c r="AB62" s="1">
        <v>43514</v>
      </c>
      <c r="AC62">
        <v>0</v>
      </c>
      <c r="AD62">
        <v>11.15</v>
      </c>
      <c r="AE62">
        <v>304165</v>
      </c>
      <c r="AF62">
        <f t="shared" si="2"/>
        <v>0</v>
      </c>
      <c r="AI62" t="s">
        <v>69</v>
      </c>
      <c r="AJ62" t="s">
        <v>1</v>
      </c>
      <c r="AK62" s="1">
        <v>43514</v>
      </c>
      <c r="AL62">
        <v>0</v>
      </c>
      <c r="AM62">
        <v>1.72</v>
      </c>
      <c r="AN62">
        <v>286972</v>
      </c>
      <c r="AO62">
        <f t="shared" si="3"/>
        <v>0</v>
      </c>
    </row>
    <row r="63" spans="1:41" x14ac:dyDescent="0.25">
      <c r="A63" t="s">
        <v>65</v>
      </c>
      <c r="B63" t="s">
        <v>1</v>
      </c>
      <c r="C63" s="1">
        <v>43521</v>
      </c>
      <c r="D63">
        <v>0</v>
      </c>
      <c r="E63">
        <v>12.55</v>
      </c>
      <c r="F63">
        <v>20333981</v>
      </c>
      <c r="H63" t="s">
        <v>66</v>
      </c>
      <c r="I63" t="s">
        <v>1</v>
      </c>
      <c r="J63" s="1">
        <v>43521</v>
      </c>
      <c r="K63">
        <v>0</v>
      </c>
      <c r="L63">
        <v>24.55</v>
      </c>
      <c r="M63">
        <v>84125</v>
      </c>
      <c r="N63">
        <f t="shared" si="0"/>
        <v>0</v>
      </c>
      <c r="Q63" t="s">
        <v>67</v>
      </c>
      <c r="R63" t="s">
        <v>1</v>
      </c>
      <c r="S63" s="1">
        <v>43521</v>
      </c>
      <c r="T63">
        <v>0</v>
      </c>
      <c r="U63">
        <v>4.67</v>
      </c>
      <c r="V63">
        <v>34167884</v>
      </c>
      <c r="W63">
        <f t="shared" si="1"/>
        <v>0</v>
      </c>
      <c r="Z63" t="s">
        <v>68</v>
      </c>
      <c r="AA63" t="s">
        <v>1</v>
      </c>
      <c r="AB63" s="1">
        <v>43521</v>
      </c>
      <c r="AC63">
        <v>0</v>
      </c>
      <c r="AD63">
        <v>11.7</v>
      </c>
      <c r="AE63">
        <v>234482</v>
      </c>
      <c r="AF63">
        <f t="shared" si="2"/>
        <v>0</v>
      </c>
      <c r="AI63" t="s">
        <v>69</v>
      </c>
      <c r="AJ63" t="s">
        <v>1</v>
      </c>
      <c r="AK63" s="1">
        <v>43521</v>
      </c>
      <c r="AL63">
        <v>0</v>
      </c>
      <c r="AM63">
        <v>1.75</v>
      </c>
      <c r="AN63">
        <v>159033</v>
      </c>
      <c r="AO63">
        <f t="shared" si="3"/>
        <v>0</v>
      </c>
    </row>
    <row r="64" spans="1:41" x14ac:dyDescent="0.25">
      <c r="A64" t="s">
        <v>65</v>
      </c>
      <c r="B64" t="s">
        <v>1</v>
      </c>
      <c r="C64" s="1">
        <v>43528</v>
      </c>
      <c r="D64">
        <v>0</v>
      </c>
      <c r="E64">
        <v>12.21</v>
      </c>
      <c r="F64">
        <v>19344678</v>
      </c>
      <c r="H64" t="s">
        <v>66</v>
      </c>
      <c r="I64" t="s">
        <v>1</v>
      </c>
      <c r="J64" s="1">
        <v>43528</v>
      </c>
      <c r="K64">
        <v>0</v>
      </c>
      <c r="L64">
        <v>24.4</v>
      </c>
      <c r="M64">
        <v>45701</v>
      </c>
      <c r="N64">
        <f t="shared" si="0"/>
        <v>0</v>
      </c>
      <c r="Q64" t="s">
        <v>67</v>
      </c>
      <c r="R64" t="s">
        <v>1</v>
      </c>
      <c r="S64" s="1">
        <v>43528</v>
      </c>
      <c r="T64">
        <v>0</v>
      </c>
      <c r="U64">
        <v>4.4720000000000004</v>
      </c>
      <c r="V64">
        <v>33078209</v>
      </c>
      <c r="W64">
        <f t="shared" si="1"/>
        <v>0</v>
      </c>
      <c r="Z64" t="s">
        <v>68</v>
      </c>
      <c r="AA64" t="s">
        <v>1</v>
      </c>
      <c r="AB64" s="1">
        <v>43528</v>
      </c>
      <c r="AC64">
        <v>0</v>
      </c>
      <c r="AD64">
        <v>10.95</v>
      </c>
      <c r="AE64">
        <v>352767</v>
      </c>
      <c r="AF64">
        <f t="shared" si="2"/>
        <v>0</v>
      </c>
      <c r="AI64" t="s">
        <v>69</v>
      </c>
      <c r="AJ64" t="s">
        <v>1</v>
      </c>
      <c r="AK64" s="1">
        <v>43528</v>
      </c>
      <c r="AL64">
        <v>0</v>
      </c>
      <c r="AM64">
        <v>1.75</v>
      </c>
      <c r="AN64">
        <v>178046</v>
      </c>
      <c r="AO64">
        <f t="shared" si="3"/>
        <v>0</v>
      </c>
    </row>
    <row r="65" spans="1:41" x14ac:dyDescent="0.25">
      <c r="A65" t="s">
        <v>65</v>
      </c>
      <c r="B65" t="s">
        <v>1</v>
      </c>
      <c r="C65" s="1">
        <v>43535</v>
      </c>
      <c r="D65">
        <v>0</v>
      </c>
      <c r="E65">
        <v>12.6</v>
      </c>
      <c r="F65">
        <v>20851838</v>
      </c>
      <c r="H65" t="s">
        <v>66</v>
      </c>
      <c r="I65" t="s">
        <v>1</v>
      </c>
      <c r="J65" s="1">
        <v>43535</v>
      </c>
      <c r="K65">
        <v>0</v>
      </c>
      <c r="L65">
        <v>23.75</v>
      </c>
      <c r="M65">
        <v>91072</v>
      </c>
      <c r="N65">
        <f t="shared" si="0"/>
        <v>0</v>
      </c>
      <c r="Q65" t="s">
        <v>67</v>
      </c>
      <c r="R65" t="s">
        <v>1</v>
      </c>
      <c r="S65" s="1">
        <v>43535</v>
      </c>
      <c r="T65">
        <v>0</v>
      </c>
      <c r="U65">
        <v>4.6470000000000002</v>
      </c>
      <c r="V65">
        <v>40756106</v>
      </c>
      <c r="W65">
        <f t="shared" si="1"/>
        <v>0</v>
      </c>
      <c r="Z65" t="s">
        <v>68</v>
      </c>
      <c r="AA65" t="s">
        <v>1</v>
      </c>
      <c r="AB65" s="1">
        <v>43535</v>
      </c>
      <c r="AC65">
        <v>0</v>
      </c>
      <c r="AD65">
        <v>12.1</v>
      </c>
      <c r="AE65">
        <v>712462</v>
      </c>
      <c r="AF65">
        <f t="shared" si="2"/>
        <v>0</v>
      </c>
      <c r="AI65" t="s">
        <v>69</v>
      </c>
      <c r="AJ65" t="s">
        <v>1</v>
      </c>
      <c r="AK65" s="1">
        <v>43535</v>
      </c>
      <c r="AL65">
        <v>0</v>
      </c>
      <c r="AM65">
        <v>1.76</v>
      </c>
      <c r="AN65">
        <v>1278972</v>
      </c>
      <c r="AO65">
        <f t="shared" si="3"/>
        <v>0</v>
      </c>
    </row>
    <row r="66" spans="1:41" x14ac:dyDescent="0.25">
      <c r="A66" t="s">
        <v>65</v>
      </c>
      <c r="B66" t="s">
        <v>1</v>
      </c>
      <c r="C66" s="1">
        <v>43542</v>
      </c>
      <c r="D66">
        <v>0</v>
      </c>
      <c r="E66">
        <v>12.95</v>
      </c>
      <c r="F66">
        <v>20556064</v>
      </c>
      <c r="H66" t="s">
        <v>66</v>
      </c>
      <c r="I66" t="s">
        <v>1</v>
      </c>
      <c r="J66" s="1">
        <v>43542</v>
      </c>
      <c r="K66">
        <v>0</v>
      </c>
      <c r="L66">
        <v>25.3</v>
      </c>
      <c r="M66">
        <v>210233</v>
      </c>
      <c r="N66">
        <f t="shared" si="0"/>
        <v>0</v>
      </c>
      <c r="Q66" t="s">
        <v>67</v>
      </c>
      <c r="R66" t="s">
        <v>1</v>
      </c>
      <c r="S66" s="1">
        <v>43542</v>
      </c>
      <c r="T66">
        <v>0</v>
      </c>
      <c r="U66">
        <v>4.63</v>
      </c>
      <c r="V66">
        <v>39011246</v>
      </c>
      <c r="W66">
        <f t="shared" si="1"/>
        <v>0</v>
      </c>
      <c r="Z66" t="s">
        <v>68</v>
      </c>
      <c r="AA66" t="s">
        <v>1</v>
      </c>
      <c r="AB66" s="1">
        <v>43542</v>
      </c>
      <c r="AC66">
        <v>0</v>
      </c>
      <c r="AD66">
        <v>11.6</v>
      </c>
      <c r="AE66">
        <v>420172</v>
      </c>
      <c r="AF66">
        <f t="shared" si="2"/>
        <v>0</v>
      </c>
      <c r="AI66" t="s">
        <v>69</v>
      </c>
      <c r="AJ66" t="s">
        <v>1</v>
      </c>
      <c r="AK66" s="1">
        <v>43542</v>
      </c>
      <c r="AL66">
        <v>0</v>
      </c>
      <c r="AM66">
        <v>1.76</v>
      </c>
      <c r="AN66">
        <v>27004</v>
      </c>
      <c r="AO66">
        <f t="shared" si="3"/>
        <v>0</v>
      </c>
    </row>
    <row r="67" spans="1:41" x14ac:dyDescent="0.25">
      <c r="A67" t="s">
        <v>65</v>
      </c>
      <c r="B67" t="s">
        <v>1</v>
      </c>
      <c r="C67" s="1">
        <v>43549</v>
      </c>
      <c r="D67">
        <v>0</v>
      </c>
      <c r="E67">
        <v>13.26</v>
      </c>
      <c r="F67">
        <v>56699461</v>
      </c>
      <c r="H67" t="s">
        <v>66</v>
      </c>
      <c r="I67" t="s">
        <v>1</v>
      </c>
      <c r="J67" s="1">
        <v>43549</v>
      </c>
      <c r="K67">
        <v>0</v>
      </c>
      <c r="L67">
        <v>24.6</v>
      </c>
      <c r="M67">
        <v>54119</v>
      </c>
      <c r="N67">
        <f t="shared" si="0"/>
        <v>0</v>
      </c>
      <c r="Q67" t="s">
        <v>67</v>
      </c>
      <c r="R67" t="s">
        <v>1</v>
      </c>
      <c r="S67" s="1">
        <v>43549</v>
      </c>
      <c r="T67">
        <v>0</v>
      </c>
      <c r="U67">
        <v>4.5140000000000002</v>
      </c>
      <c r="V67">
        <v>36514439</v>
      </c>
      <c r="W67">
        <f t="shared" si="1"/>
        <v>0</v>
      </c>
      <c r="Z67" t="s">
        <v>68</v>
      </c>
      <c r="AA67" t="s">
        <v>1</v>
      </c>
      <c r="AB67" s="1">
        <v>43549</v>
      </c>
      <c r="AC67">
        <v>0</v>
      </c>
      <c r="AD67">
        <v>11.6</v>
      </c>
      <c r="AE67">
        <v>213900</v>
      </c>
      <c r="AF67">
        <f t="shared" si="2"/>
        <v>0</v>
      </c>
      <c r="AI67" t="s">
        <v>69</v>
      </c>
      <c r="AJ67" t="s">
        <v>1</v>
      </c>
      <c r="AK67" s="1">
        <v>43549</v>
      </c>
      <c r="AL67">
        <v>0</v>
      </c>
      <c r="AM67">
        <v>1.88</v>
      </c>
      <c r="AN67">
        <v>164800</v>
      </c>
      <c r="AO67">
        <f t="shared" si="3"/>
        <v>0</v>
      </c>
    </row>
    <row r="68" spans="1:41" x14ac:dyDescent="0.25">
      <c r="A68" t="s">
        <v>65</v>
      </c>
      <c r="B68" t="s">
        <v>1</v>
      </c>
      <c r="C68" s="1">
        <v>43556</v>
      </c>
      <c r="D68">
        <v>0</v>
      </c>
      <c r="E68">
        <v>14.14</v>
      </c>
      <c r="F68">
        <v>33198204</v>
      </c>
      <c r="H68" t="s">
        <v>66</v>
      </c>
      <c r="I68" t="s">
        <v>1</v>
      </c>
      <c r="J68" s="1">
        <v>43556</v>
      </c>
      <c r="K68">
        <v>0</v>
      </c>
      <c r="L68">
        <v>24.75</v>
      </c>
      <c r="M68">
        <v>60005</v>
      </c>
      <c r="N68">
        <f t="shared" ref="N68:N131" si="4">C68-J68</f>
        <v>0</v>
      </c>
      <c r="Q68" t="s">
        <v>67</v>
      </c>
      <c r="R68" t="s">
        <v>1</v>
      </c>
      <c r="S68" s="1">
        <v>43556</v>
      </c>
      <c r="T68">
        <v>0</v>
      </c>
      <c r="U68">
        <v>4.8289999999999997</v>
      </c>
      <c r="V68">
        <v>64581839</v>
      </c>
      <c r="W68">
        <f t="shared" ref="W68:W131" si="5">J68-S68</f>
        <v>0</v>
      </c>
      <c r="Z68" t="s">
        <v>68</v>
      </c>
      <c r="AA68" t="s">
        <v>1</v>
      </c>
      <c r="AB68" s="1">
        <v>43556</v>
      </c>
      <c r="AC68">
        <v>0</v>
      </c>
      <c r="AD68">
        <v>11.65</v>
      </c>
      <c r="AE68">
        <v>305666</v>
      </c>
      <c r="AF68">
        <f t="shared" ref="AF68:AF131" si="6">S68-AB68</f>
        <v>0</v>
      </c>
      <c r="AI68" t="s">
        <v>69</v>
      </c>
      <c r="AJ68" t="s">
        <v>1</v>
      </c>
      <c r="AK68" s="1">
        <v>43556</v>
      </c>
      <c r="AL68">
        <v>0</v>
      </c>
      <c r="AM68">
        <v>1.85</v>
      </c>
      <c r="AN68">
        <v>311455</v>
      </c>
      <c r="AO68">
        <f t="shared" ref="AO68:AO131" si="7">AB68-AK68</f>
        <v>0</v>
      </c>
    </row>
    <row r="69" spans="1:41" x14ac:dyDescent="0.25">
      <c r="A69" t="s">
        <v>65</v>
      </c>
      <c r="B69" t="s">
        <v>1</v>
      </c>
      <c r="C69" s="1">
        <v>43563</v>
      </c>
      <c r="D69">
        <v>0</v>
      </c>
      <c r="E69">
        <v>15.2</v>
      </c>
      <c r="F69">
        <v>39627291</v>
      </c>
      <c r="H69" t="s">
        <v>66</v>
      </c>
      <c r="I69" t="s">
        <v>1</v>
      </c>
      <c r="J69" s="1">
        <v>43563</v>
      </c>
      <c r="K69">
        <v>0</v>
      </c>
      <c r="L69">
        <v>26.6</v>
      </c>
      <c r="M69">
        <v>256131</v>
      </c>
      <c r="N69">
        <f t="shared" si="4"/>
        <v>0</v>
      </c>
      <c r="Q69" t="s">
        <v>67</v>
      </c>
      <c r="R69" t="s">
        <v>1</v>
      </c>
      <c r="S69" s="1">
        <v>43563</v>
      </c>
      <c r="T69">
        <v>0</v>
      </c>
      <c r="U69">
        <v>4.9089999999999998</v>
      </c>
      <c r="V69">
        <v>69773716</v>
      </c>
      <c r="W69">
        <f t="shared" si="5"/>
        <v>0</v>
      </c>
      <c r="Z69" t="s">
        <v>68</v>
      </c>
      <c r="AA69" t="s">
        <v>1</v>
      </c>
      <c r="AB69" s="1">
        <v>43563</v>
      </c>
      <c r="AC69">
        <v>0</v>
      </c>
      <c r="AD69">
        <v>12.15</v>
      </c>
      <c r="AE69">
        <v>345166</v>
      </c>
      <c r="AF69">
        <f t="shared" si="6"/>
        <v>0</v>
      </c>
      <c r="AI69" t="s">
        <v>69</v>
      </c>
      <c r="AJ69" t="s">
        <v>1</v>
      </c>
      <c r="AK69" s="1">
        <v>43563</v>
      </c>
      <c r="AL69">
        <v>0</v>
      </c>
      <c r="AM69">
        <v>1.9</v>
      </c>
      <c r="AN69">
        <v>153955</v>
      </c>
      <c r="AO69">
        <f t="shared" si="7"/>
        <v>0</v>
      </c>
    </row>
    <row r="70" spans="1:41" x14ac:dyDescent="0.25">
      <c r="A70" t="s">
        <v>65</v>
      </c>
      <c r="B70" t="s">
        <v>1</v>
      </c>
      <c r="C70" s="1">
        <v>43570</v>
      </c>
      <c r="D70">
        <v>0</v>
      </c>
      <c r="E70">
        <v>14.8</v>
      </c>
      <c r="F70">
        <v>28229351</v>
      </c>
      <c r="H70" t="s">
        <v>66</v>
      </c>
      <c r="I70" t="s">
        <v>1</v>
      </c>
      <c r="J70" s="1">
        <v>43570</v>
      </c>
      <c r="K70">
        <v>0</v>
      </c>
      <c r="L70">
        <v>27.2</v>
      </c>
      <c r="M70">
        <v>288321</v>
      </c>
      <c r="N70">
        <f t="shared" si="4"/>
        <v>0</v>
      </c>
      <c r="Q70" t="s">
        <v>67</v>
      </c>
      <c r="R70" t="s">
        <v>1</v>
      </c>
      <c r="S70" s="1">
        <v>43570</v>
      </c>
      <c r="T70">
        <v>0</v>
      </c>
      <c r="U70">
        <v>5.0039999999999996</v>
      </c>
      <c r="V70">
        <v>34428972</v>
      </c>
      <c r="W70">
        <f t="shared" si="5"/>
        <v>0</v>
      </c>
      <c r="Z70" t="s">
        <v>68</v>
      </c>
      <c r="AA70" t="s">
        <v>1</v>
      </c>
      <c r="AB70" s="1">
        <v>43570</v>
      </c>
      <c r="AC70">
        <v>0</v>
      </c>
      <c r="AD70">
        <v>11.35</v>
      </c>
      <c r="AE70">
        <v>340088</v>
      </c>
      <c r="AF70">
        <f t="shared" si="6"/>
        <v>0</v>
      </c>
      <c r="AI70" t="s">
        <v>69</v>
      </c>
      <c r="AJ70" t="s">
        <v>1</v>
      </c>
      <c r="AK70" s="1">
        <v>43570</v>
      </c>
      <c r="AL70">
        <v>0</v>
      </c>
      <c r="AM70">
        <v>1.92</v>
      </c>
      <c r="AN70">
        <v>449345</v>
      </c>
      <c r="AO70">
        <f t="shared" si="7"/>
        <v>0</v>
      </c>
    </row>
    <row r="71" spans="1:41" x14ac:dyDescent="0.25">
      <c r="A71" t="s">
        <v>65</v>
      </c>
      <c r="B71" t="s">
        <v>1</v>
      </c>
      <c r="C71" s="1">
        <v>43577</v>
      </c>
      <c r="D71">
        <v>0</v>
      </c>
      <c r="E71">
        <v>14.035</v>
      </c>
      <c r="F71">
        <v>30007674</v>
      </c>
      <c r="H71" t="s">
        <v>66</v>
      </c>
      <c r="I71" t="s">
        <v>1</v>
      </c>
      <c r="J71" s="1">
        <v>43577</v>
      </c>
      <c r="K71">
        <v>0</v>
      </c>
      <c r="L71">
        <v>28</v>
      </c>
      <c r="M71">
        <v>293967</v>
      </c>
      <c r="N71">
        <f t="shared" si="4"/>
        <v>0</v>
      </c>
      <c r="Q71" t="s">
        <v>67</v>
      </c>
      <c r="R71" t="s">
        <v>1</v>
      </c>
      <c r="S71" s="1">
        <v>43577</v>
      </c>
      <c r="T71">
        <v>0</v>
      </c>
      <c r="U71">
        <v>4.91</v>
      </c>
      <c r="V71">
        <v>35482535</v>
      </c>
      <c r="W71">
        <f t="shared" si="5"/>
        <v>0</v>
      </c>
      <c r="Z71" t="s">
        <v>68</v>
      </c>
      <c r="AA71" t="s">
        <v>1</v>
      </c>
      <c r="AB71" s="1">
        <v>43577</v>
      </c>
      <c r="AC71">
        <v>0</v>
      </c>
      <c r="AD71">
        <v>11.65</v>
      </c>
      <c r="AE71">
        <v>152841</v>
      </c>
      <c r="AF71">
        <f t="shared" si="6"/>
        <v>0</v>
      </c>
      <c r="AI71" t="s">
        <v>69</v>
      </c>
      <c r="AJ71" t="s">
        <v>1</v>
      </c>
      <c r="AK71" s="1">
        <v>43577</v>
      </c>
      <c r="AL71">
        <v>0</v>
      </c>
      <c r="AM71">
        <v>1.82</v>
      </c>
      <c r="AN71">
        <v>327542</v>
      </c>
      <c r="AO71">
        <f t="shared" si="7"/>
        <v>0</v>
      </c>
    </row>
    <row r="72" spans="1:41" x14ac:dyDescent="0.25">
      <c r="A72" t="s">
        <v>65</v>
      </c>
      <c r="B72" t="s">
        <v>1</v>
      </c>
      <c r="C72" s="1">
        <v>43584</v>
      </c>
      <c r="D72">
        <v>0</v>
      </c>
      <c r="E72">
        <v>14.65</v>
      </c>
      <c r="F72">
        <v>14876079</v>
      </c>
      <c r="H72" t="s">
        <v>66</v>
      </c>
      <c r="I72" t="s">
        <v>1</v>
      </c>
      <c r="J72" s="1">
        <v>43584</v>
      </c>
      <c r="K72">
        <v>0</v>
      </c>
      <c r="L72">
        <v>27.85</v>
      </c>
      <c r="M72">
        <v>151457</v>
      </c>
      <c r="N72">
        <f t="shared" si="4"/>
        <v>0</v>
      </c>
      <c r="Q72" t="s">
        <v>67</v>
      </c>
      <c r="R72" t="s">
        <v>1</v>
      </c>
      <c r="S72" s="1">
        <v>43584</v>
      </c>
      <c r="T72">
        <v>0</v>
      </c>
      <c r="U72">
        <v>5.0519999999999996</v>
      </c>
      <c r="V72">
        <v>31470627</v>
      </c>
      <c r="W72">
        <f t="shared" si="5"/>
        <v>0</v>
      </c>
      <c r="Z72" t="s">
        <v>68</v>
      </c>
      <c r="AA72" t="s">
        <v>1</v>
      </c>
      <c r="AB72" s="1">
        <v>43584</v>
      </c>
      <c r="AC72">
        <v>0</v>
      </c>
      <c r="AD72">
        <v>11.5</v>
      </c>
      <c r="AE72">
        <v>169691</v>
      </c>
      <c r="AF72">
        <f t="shared" si="6"/>
        <v>0</v>
      </c>
      <c r="AI72" t="s">
        <v>69</v>
      </c>
      <c r="AJ72" t="s">
        <v>1</v>
      </c>
      <c r="AK72" s="1">
        <v>43584</v>
      </c>
      <c r="AL72">
        <v>0</v>
      </c>
      <c r="AM72">
        <v>1.81</v>
      </c>
      <c r="AN72">
        <v>40915</v>
      </c>
      <c r="AO72">
        <f t="shared" si="7"/>
        <v>0</v>
      </c>
    </row>
    <row r="73" spans="1:41" x14ac:dyDescent="0.25">
      <c r="A73" t="s">
        <v>65</v>
      </c>
      <c r="B73" t="s">
        <v>1</v>
      </c>
      <c r="C73" s="1">
        <v>43591</v>
      </c>
      <c r="D73">
        <v>0</v>
      </c>
      <c r="E73">
        <v>14.095000000000001</v>
      </c>
      <c r="F73">
        <v>18030258</v>
      </c>
      <c r="H73" t="s">
        <v>66</v>
      </c>
      <c r="I73" t="s">
        <v>1</v>
      </c>
      <c r="J73" s="1">
        <v>43591</v>
      </c>
      <c r="K73">
        <v>0</v>
      </c>
      <c r="L73">
        <v>26.65</v>
      </c>
      <c r="M73">
        <v>90563</v>
      </c>
      <c r="N73">
        <f t="shared" si="4"/>
        <v>0</v>
      </c>
      <c r="Q73" t="s">
        <v>67</v>
      </c>
      <c r="R73" t="s">
        <v>1</v>
      </c>
      <c r="S73" s="1">
        <v>43591</v>
      </c>
      <c r="T73">
        <v>0</v>
      </c>
      <c r="U73">
        <v>4.9800000000000004</v>
      </c>
      <c r="V73">
        <v>28193949</v>
      </c>
      <c r="W73">
        <f t="shared" si="5"/>
        <v>0</v>
      </c>
      <c r="Z73" t="s">
        <v>68</v>
      </c>
      <c r="AA73" t="s">
        <v>1</v>
      </c>
      <c r="AB73" s="1">
        <v>43591</v>
      </c>
      <c r="AC73">
        <v>0</v>
      </c>
      <c r="AD73">
        <v>10.95</v>
      </c>
      <c r="AE73">
        <v>112211</v>
      </c>
      <c r="AF73">
        <f t="shared" si="6"/>
        <v>0</v>
      </c>
      <c r="AI73" t="s">
        <v>69</v>
      </c>
      <c r="AJ73" t="s">
        <v>1</v>
      </c>
      <c r="AK73" s="1">
        <v>43591</v>
      </c>
      <c r="AL73">
        <v>0</v>
      </c>
      <c r="AM73">
        <v>1.75</v>
      </c>
      <c r="AN73">
        <v>38652</v>
      </c>
      <c r="AO73">
        <f t="shared" si="7"/>
        <v>0</v>
      </c>
    </row>
    <row r="74" spans="1:41" x14ac:dyDescent="0.25">
      <c r="A74" t="s">
        <v>65</v>
      </c>
      <c r="B74" t="s">
        <v>1</v>
      </c>
      <c r="C74" s="1">
        <v>43598</v>
      </c>
      <c r="D74">
        <v>0</v>
      </c>
      <c r="E74">
        <v>14.36</v>
      </c>
      <c r="F74">
        <v>17971008</v>
      </c>
      <c r="H74" t="s">
        <v>66</v>
      </c>
      <c r="I74" t="s">
        <v>1</v>
      </c>
      <c r="J74" s="1">
        <v>43598</v>
      </c>
      <c r="K74">
        <v>0</v>
      </c>
      <c r="L74">
        <v>26.9</v>
      </c>
      <c r="M74">
        <v>97778</v>
      </c>
      <c r="N74">
        <f t="shared" si="4"/>
        <v>0</v>
      </c>
      <c r="Q74" t="s">
        <v>67</v>
      </c>
      <c r="R74" t="s">
        <v>1</v>
      </c>
      <c r="S74" s="1">
        <v>43598</v>
      </c>
      <c r="T74">
        <v>0</v>
      </c>
      <c r="U74">
        <v>6.15</v>
      </c>
      <c r="V74">
        <v>130265404</v>
      </c>
      <c r="W74">
        <f t="shared" si="5"/>
        <v>0</v>
      </c>
      <c r="Z74" t="s">
        <v>68</v>
      </c>
      <c r="AA74" t="s">
        <v>1</v>
      </c>
      <c r="AB74" s="1">
        <v>43598</v>
      </c>
      <c r="AC74">
        <v>0</v>
      </c>
      <c r="AD74">
        <v>10.95</v>
      </c>
      <c r="AE74">
        <v>366977</v>
      </c>
      <c r="AF74">
        <f t="shared" si="6"/>
        <v>0</v>
      </c>
      <c r="AI74" t="s">
        <v>69</v>
      </c>
      <c r="AJ74" t="s">
        <v>1</v>
      </c>
      <c r="AK74" s="1">
        <v>43598</v>
      </c>
      <c r="AL74">
        <v>0</v>
      </c>
      <c r="AM74">
        <v>1.74</v>
      </c>
      <c r="AN74">
        <v>57299</v>
      </c>
      <c r="AO74">
        <f t="shared" si="7"/>
        <v>0</v>
      </c>
    </row>
    <row r="75" spans="1:41" x14ac:dyDescent="0.25">
      <c r="A75" t="s">
        <v>65</v>
      </c>
      <c r="B75" t="s">
        <v>1</v>
      </c>
      <c r="C75" s="1">
        <v>43605</v>
      </c>
      <c r="D75">
        <v>0</v>
      </c>
      <c r="E75">
        <v>14.83</v>
      </c>
      <c r="F75">
        <v>44671400</v>
      </c>
      <c r="H75" t="s">
        <v>66</v>
      </c>
      <c r="I75" t="s">
        <v>1</v>
      </c>
      <c r="J75" s="1">
        <v>43605</v>
      </c>
      <c r="K75">
        <v>0</v>
      </c>
      <c r="L75">
        <v>29.2</v>
      </c>
      <c r="M75">
        <v>116349</v>
      </c>
      <c r="N75">
        <f t="shared" si="4"/>
        <v>0</v>
      </c>
      <c r="Q75" t="s">
        <v>67</v>
      </c>
      <c r="R75" t="s">
        <v>1</v>
      </c>
      <c r="S75" s="1">
        <v>43605</v>
      </c>
      <c r="T75">
        <v>0</v>
      </c>
      <c r="U75">
        <v>6.28</v>
      </c>
      <c r="V75">
        <v>63670190</v>
      </c>
      <c r="W75">
        <f t="shared" si="5"/>
        <v>0</v>
      </c>
      <c r="Z75" t="s">
        <v>68</v>
      </c>
      <c r="AA75" t="s">
        <v>1</v>
      </c>
      <c r="AB75" s="1">
        <v>43605</v>
      </c>
      <c r="AC75">
        <v>0</v>
      </c>
      <c r="AD75">
        <v>11.6</v>
      </c>
      <c r="AE75">
        <v>435767</v>
      </c>
      <c r="AF75">
        <f t="shared" si="6"/>
        <v>0</v>
      </c>
      <c r="AI75" t="s">
        <v>69</v>
      </c>
      <c r="AJ75" t="s">
        <v>1</v>
      </c>
      <c r="AK75" s="1">
        <v>43605</v>
      </c>
      <c r="AL75">
        <v>0</v>
      </c>
      <c r="AM75">
        <v>1.76</v>
      </c>
      <c r="AN75">
        <v>112390</v>
      </c>
      <c r="AO75">
        <f t="shared" si="7"/>
        <v>0</v>
      </c>
    </row>
    <row r="76" spans="1:41" x14ac:dyDescent="0.25">
      <c r="A76" t="s">
        <v>65</v>
      </c>
      <c r="B76" t="s">
        <v>1</v>
      </c>
      <c r="C76" s="1">
        <v>43612</v>
      </c>
      <c r="D76">
        <v>0</v>
      </c>
      <c r="E76">
        <v>14.45</v>
      </c>
      <c r="F76">
        <v>33752281</v>
      </c>
      <c r="H76" t="s">
        <v>66</v>
      </c>
      <c r="I76" t="s">
        <v>1</v>
      </c>
      <c r="J76" s="1">
        <v>43612</v>
      </c>
      <c r="K76">
        <v>0</v>
      </c>
      <c r="L76">
        <v>28.3</v>
      </c>
      <c r="M76">
        <v>77380</v>
      </c>
      <c r="N76">
        <f t="shared" si="4"/>
        <v>0</v>
      </c>
      <c r="Q76" t="s">
        <v>67</v>
      </c>
      <c r="R76" t="s">
        <v>1</v>
      </c>
      <c r="S76" s="1">
        <v>43612</v>
      </c>
      <c r="T76">
        <v>0</v>
      </c>
      <c r="U76">
        <v>6.57</v>
      </c>
      <c r="V76">
        <v>72558847</v>
      </c>
      <c r="W76">
        <f t="shared" si="5"/>
        <v>0</v>
      </c>
      <c r="Z76" t="s">
        <v>68</v>
      </c>
      <c r="AA76" t="s">
        <v>1</v>
      </c>
      <c r="AB76" s="1">
        <v>43612</v>
      </c>
      <c r="AC76">
        <v>0</v>
      </c>
      <c r="AD76">
        <v>11.55</v>
      </c>
      <c r="AE76">
        <v>414703</v>
      </c>
      <c r="AF76">
        <f t="shared" si="6"/>
        <v>0</v>
      </c>
      <c r="AI76" t="s">
        <v>69</v>
      </c>
      <c r="AJ76" t="s">
        <v>1</v>
      </c>
      <c r="AK76" s="1">
        <v>43612</v>
      </c>
      <c r="AL76">
        <v>0</v>
      </c>
      <c r="AM76">
        <v>1.57</v>
      </c>
      <c r="AN76">
        <v>90604</v>
      </c>
      <c r="AO76">
        <f t="shared" si="7"/>
        <v>0</v>
      </c>
    </row>
    <row r="77" spans="1:41" x14ac:dyDescent="0.25">
      <c r="A77" t="s">
        <v>65</v>
      </c>
      <c r="B77" t="s">
        <v>1</v>
      </c>
      <c r="C77" s="1">
        <v>43619</v>
      </c>
      <c r="D77">
        <v>0</v>
      </c>
      <c r="E77">
        <v>15.7</v>
      </c>
      <c r="F77">
        <v>24039027</v>
      </c>
      <c r="H77" t="s">
        <v>66</v>
      </c>
      <c r="I77" t="s">
        <v>1</v>
      </c>
      <c r="J77" s="1">
        <v>43619</v>
      </c>
      <c r="K77">
        <v>0</v>
      </c>
      <c r="L77">
        <v>28.3</v>
      </c>
      <c r="M77">
        <v>368121</v>
      </c>
      <c r="N77">
        <f t="shared" si="4"/>
        <v>0</v>
      </c>
      <c r="Q77" t="s">
        <v>67</v>
      </c>
      <c r="R77" t="s">
        <v>1</v>
      </c>
      <c r="S77" s="1">
        <v>43619</v>
      </c>
      <c r="T77">
        <v>0</v>
      </c>
      <c r="U77">
        <v>7.0579999999999998</v>
      </c>
      <c r="V77">
        <v>123548991</v>
      </c>
      <c r="W77">
        <f t="shared" si="5"/>
        <v>0</v>
      </c>
      <c r="Z77" t="s">
        <v>68</v>
      </c>
      <c r="AA77" t="s">
        <v>1</v>
      </c>
      <c r="AB77" s="1">
        <v>43619</v>
      </c>
      <c r="AC77">
        <v>0</v>
      </c>
      <c r="AD77">
        <v>11.4</v>
      </c>
      <c r="AE77">
        <v>66545</v>
      </c>
      <c r="AF77">
        <f t="shared" si="6"/>
        <v>0</v>
      </c>
      <c r="AI77" t="s">
        <v>69</v>
      </c>
      <c r="AJ77" t="s">
        <v>1</v>
      </c>
      <c r="AK77" s="1">
        <v>43619</v>
      </c>
      <c r="AL77">
        <v>0</v>
      </c>
      <c r="AM77">
        <v>1.68</v>
      </c>
      <c r="AN77">
        <v>340428</v>
      </c>
      <c r="AO77">
        <f t="shared" si="7"/>
        <v>0</v>
      </c>
    </row>
    <row r="78" spans="1:41" x14ac:dyDescent="0.25">
      <c r="A78" t="s">
        <v>65</v>
      </c>
      <c r="B78" t="s">
        <v>1</v>
      </c>
      <c r="C78" s="1">
        <v>43626</v>
      </c>
      <c r="D78">
        <v>0</v>
      </c>
      <c r="E78">
        <v>15.195</v>
      </c>
      <c r="F78">
        <v>20918507</v>
      </c>
      <c r="H78" t="s">
        <v>66</v>
      </c>
      <c r="I78" t="s">
        <v>1</v>
      </c>
      <c r="J78" s="1">
        <v>43626</v>
      </c>
      <c r="K78">
        <v>0</v>
      </c>
      <c r="L78">
        <v>30.8</v>
      </c>
      <c r="M78">
        <v>270040</v>
      </c>
      <c r="N78">
        <f t="shared" si="4"/>
        <v>0</v>
      </c>
      <c r="Q78" t="s">
        <v>67</v>
      </c>
      <c r="R78" t="s">
        <v>1</v>
      </c>
      <c r="S78" s="1">
        <v>43626</v>
      </c>
      <c r="T78">
        <v>0</v>
      </c>
      <c r="U78">
        <v>7.17</v>
      </c>
      <c r="V78">
        <v>44632326</v>
      </c>
      <c r="W78">
        <f t="shared" si="5"/>
        <v>0</v>
      </c>
      <c r="Z78" t="s">
        <v>68</v>
      </c>
      <c r="AA78" t="s">
        <v>1</v>
      </c>
      <c r="AB78" s="1">
        <v>43626</v>
      </c>
      <c r="AC78">
        <v>0</v>
      </c>
      <c r="AD78">
        <v>11.65</v>
      </c>
      <c r="AE78">
        <v>682956</v>
      </c>
      <c r="AF78">
        <f t="shared" si="6"/>
        <v>0</v>
      </c>
      <c r="AI78" t="s">
        <v>69</v>
      </c>
      <c r="AJ78" t="s">
        <v>1</v>
      </c>
      <c r="AK78" s="1">
        <v>43626</v>
      </c>
      <c r="AL78">
        <v>0</v>
      </c>
      <c r="AM78">
        <v>1.66</v>
      </c>
      <c r="AN78">
        <v>1706427</v>
      </c>
      <c r="AO78">
        <f t="shared" si="7"/>
        <v>0</v>
      </c>
    </row>
    <row r="79" spans="1:41" x14ac:dyDescent="0.25">
      <c r="A79" t="s">
        <v>65</v>
      </c>
      <c r="B79" t="s">
        <v>1</v>
      </c>
      <c r="C79" s="1">
        <v>43633</v>
      </c>
      <c r="D79">
        <v>0</v>
      </c>
      <c r="E79">
        <v>15.3</v>
      </c>
      <c r="F79">
        <v>26470794</v>
      </c>
      <c r="H79" t="s">
        <v>66</v>
      </c>
      <c r="I79" t="s">
        <v>1</v>
      </c>
      <c r="J79" s="1">
        <v>43633</v>
      </c>
      <c r="K79">
        <v>0</v>
      </c>
      <c r="L79">
        <v>31.7</v>
      </c>
      <c r="M79">
        <v>209269</v>
      </c>
      <c r="N79">
        <f t="shared" si="4"/>
        <v>0</v>
      </c>
      <c r="Q79" t="s">
        <v>67</v>
      </c>
      <c r="R79" t="s">
        <v>1</v>
      </c>
      <c r="S79" s="1">
        <v>43633</v>
      </c>
      <c r="T79">
        <v>0</v>
      </c>
      <c r="U79">
        <v>7.1680000000000001</v>
      </c>
      <c r="V79">
        <v>61772163</v>
      </c>
      <c r="W79">
        <f t="shared" si="5"/>
        <v>0</v>
      </c>
      <c r="Z79" t="s">
        <v>68</v>
      </c>
      <c r="AA79" t="s">
        <v>1</v>
      </c>
      <c r="AB79" s="1">
        <v>43633</v>
      </c>
      <c r="AC79">
        <v>0</v>
      </c>
      <c r="AD79">
        <v>11.55</v>
      </c>
      <c r="AE79">
        <v>267739</v>
      </c>
      <c r="AF79">
        <f t="shared" si="6"/>
        <v>0</v>
      </c>
      <c r="AI79" t="s">
        <v>69</v>
      </c>
      <c r="AJ79" t="s">
        <v>1</v>
      </c>
      <c r="AK79" s="1">
        <v>43633</v>
      </c>
      <c r="AL79">
        <v>0</v>
      </c>
      <c r="AM79">
        <v>1.67</v>
      </c>
      <c r="AN79">
        <v>417921</v>
      </c>
      <c r="AO79">
        <f t="shared" si="7"/>
        <v>0</v>
      </c>
    </row>
    <row r="80" spans="1:41" x14ac:dyDescent="0.25">
      <c r="A80" t="s">
        <v>65</v>
      </c>
      <c r="B80" t="s">
        <v>1</v>
      </c>
      <c r="C80" s="1">
        <v>43640</v>
      </c>
      <c r="D80">
        <v>0</v>
      </c>
      <c r="E80">
        <v>15.38</v>
      </c>
      <c r="F80">
        <v>16704260</v>
      </c>
      <c r="H80" t="s">
        <v>66</v>
      </c>
      <c r="I80" t="s">
        <v>1</v>
      </c>
      <c r="J80" s="1">
        <v>43640</v>
      </c>
      <c r="K80">
        <v>0</v>
      </c>
      <c r="L80">
        <v>31.6</v>
      </c>
      <c r="M80">
        <v>115753</v>
      </c>
      <c r="N80">
        <f t="shared" si="4"/>
        <v>0</v>
      </c>
      <c r="Q80" t="s">
        <v>67</v>
      </c>
      <c r="R80" t="s">
        <v>1</v>
      </c>
      <c r="S80" s="1">
        <v>43640</v>
      </c>
      <c r="T80">
        <v>0</v>
      </c>
      <c r="U80">
        <v>7.3259999999999996</v>
      </c>
      <c r="V80">
        <v>38116379</v>
      </c>
      <c r="W80">
        <f t="shared" si="5"/>
        <v>0</v>
      </c>
      <c r="Z80" t="s">
        <v>68</v>
      </c>
      <c r="AA80" t="s">
        <v>1</v>
      </c>
      <c r="AB80" s="1">
        <v>43640</v>
      </c>
      <c r="AC80">
        <v>0</v>
      </c>
      <c r="AD80">
        <v>12.9</v>
      </c>
      <c r="AE80">
        <v>958691</v>
      </c>
      <c r="AF80">
        <f t="shared" si="6"/>
        <v>0</v>
      </c>
      <c r="AI80" t="s">
        <v>69</v>
      </c>
      <c r="AJ80" t="s">
        <v>1</v>
      </c>
      <c r="AK80" s="1">
        <v>43640</v>
      </c>
      <c r="AL80">
        <v>0</v>
      </c>
      <c r="AM80">
        <v>1.68</v>
      </c>
      <c r="AN80">
        <v>351169</v>
      </c>
      <c r="AO80">
        <f t="shared" si="7"/>
        <v>0</v>
      </c>
    </row>
    <row r="81" spans="1:41" x14ac:dyDescent="0.25">
      <c r="A81" t="s">
        <v>65</v>
      </c>
      <c r="B81" t="s">
        <v>1</v>
      </c>
      <c r="C81" s="1">
        <v>43647</v>
      </c>
      <c r="D81">
        <v>0</v>
      </c>
      <c r="E81">
        <v>15.49</v>
      </c>
      <c r="F81">
        <v>18190419</v>
      </c>
      <c r="H81" t="s">
        <v>66</v>
      </c>
      <c r="I81" t="s">
        <v>1</v>
      </c>
      <c r="J81" s="1">
        <v>43647</v>
      </c>
      <c r="K81">
        <v>0</v>
      </c>
      <c r="L81">
        <v>32.299999999999997</v>
      </c>
      <c r="M81">
        <v>73049</v>
      </c>
      <c r="N81">
        <f t="shared" si="4"/>
        <v>0</v>
      </c>
      <c r="Q81" t="s">
        <v>67</v>
      </c>
      <c r="R81" t="s">
        <v>1</v>
      </c>
      <c r="S81" s="1">
        <v>43647</v>
      </c>
      <c r="T81">
        <v>0</v>
      </c>
      <c r="U81">
        <v>7.7919999999999998</v>
      </c>
      <c r="V81">
        <v>40787873</v>
      </c>
      <c r="W81">
        <f t="shared" si="5"/>
        <v>0</v>
      </c>
      <c r="Z81" t="s">
        <v>68</v>
      </c>
      <c r="AA81" t="s">
        <v>1</v>
      </c>
      <c r="AB81" s="1">
        <v>43647</v>
      </c>
      <c r="AC81">
        <v>0</v>
      </c>
      <c r="AD81">
        <v>13.45</v>
      </c>
      <c r="AE81">
        <v>960885</v>
      </c>
      <c r="AF81">
        <f t="shared" si="6"/>
        <v>0</v>
      </c>
      <c r="AI81" t="s">
        <v>69</v>
      </c>
      <c r="AJ81" t="s">
        <v>1</v>
      </c>
      <c r="AK81" s="1">
        <v>43647</v>
      </c>
      <c r="AL81">
        <v>0</v>
      </c>
      <c r="AM81">
        <v>1.67</v>
      </c>
      <c r="AN81">
        <v>1177396</v>
      </c>
      <c r="AO81">
        <f t="shared" si="7"/>
        <v>0</v>
      </c>
    </row>
    <row r="82" spans="1:41" x14ac:dyDescent="0.25">
      <c r="A82" t="s">
        <v>65</v>
      </c>
      <c r="B82" t="s">
        <v>1</v>
      </c>
      <c r="C82" s="1">
        <v>43654</v>
      </c>
      <c r="D82">
        <v>0</v>
      </c>
      <c r="E82">
        <v>15.255000000000001</v>
      </c>
      <c r="F82">
        <v>17466567</v>
      </c>
      <c r="H82" t="s">
        <v>66</v>
      </c>
      <c r="I82" t="s">
        <v>1</v>
      </c>
      <c r="J82" s="1">
        <v>43654</v>
      </c>
      <c r="K82">
        <v>0</v>
      </c>
      <c r="L82">
        <v>32.65</v>
      </c>
      <c r="M82">
        <v>177787</v>
      </c>
      <c r="N82">
        <f t="shared" si="4"/>
        <v>0</v>
      </c>
      <c r="Q82" t="s">
        <v>67</v>
      </c>
      <c r="R82" t="s">
        <v>1</v>
      </c>
      <c r="S82" s="1">
        <v>43654</v>
      </c>
      <c r="T82">
        <v>0</v>
      </c>
      <c r="U82">
        <v>7.74</v>
      </c>
      <c r="V82">
        <v>62365047</v>
      </c>
      <c r="W82">
        <f t="shared" si="5"/>
        <v>0</v>
      </c>
      <c r="Z82" t="s">
        <v>68</v>
      </c>
      <c r="AA82" t="s">
        <v>1</v>
      </c>
      <c r="AB82" s="1">
        <v>43654</v>
      </c>
      <c r="AC82">
        <v>0</v>
      </c>
      <c r="AD82">
        <v>13.7</v>
      </c>
      <c r="AE82">
        <v>1589600</v>
      </c>
      <c r="AF82">
        <f t="shared" si="6"/>
        <v>0</v>
      </c>
      <c r="AI82" t="s">
        <v>69</v>
      </c>
      <c r="AJ82" t="s">
        <v>1</v>
      </c>
      <c r="AK82" s="1">
        <v>43654</v>
      </c>
      <c r="AL82">
        <v>0</v>
      </c>
      <c r="AM82">
        <v>1.67</v>
      </c>
      <c r="AN82">
        <v>1013361</v>
      </c>
      <c r="AO82">
        <f t="shared" si="7"/>
        <v>0</v>
      </c>
    </row>
    <row r="83" spans="1:41" x14ac:dyDescent="0.25">
      <c r="A83" t="s">
        <v>65</v>
      </c>
      <c r="B83" t="s">
        <v>1</v>
      </c>
      <c r="C83" s="1">
        <v>43661</v>
      </c>
      <c r="D83">
        <v>0</v>
      </c>
      <c r="E83">
        <v>15.1</v>
      </c>
      <c r="F83">
        <v>20573976</v>
      </c>
      <c r="H83" t="s">
        <v>66</v>
      </c>
      <c r="I83" t="s">
        <v>1</v>
      </c>
      <c r="J83" s="1">
        <v>43661</v>
      </c>
      <c r="K83">
        <v>0</v>
      </c>
      <c r="L83">
        <v>31.85</v>
      </c>
      <c r="M83">
        <v>100947</v>
      </c>
      <c r="N83">
        <f t="shared" si="4"/>
        <v>0</v>
      </c>
      <c r="Q83" t="s">
        <v>67</v>
      </c>
      <c r="R83" t="s">
        <v>1</v>
      </c>
      <c r="S83" s="1">
        <v>43661</v>
      </c>
      <c r="T83">
        <v>0</v>
      </c>
      <c r="U83">
        <v>6.798</v>
      </c>
      <c r="V83">
        <v>49438074</v>
      </c>
      <c r="W83">
        <f t="shared" si="5"/>
        <v>0</v>
      </c>
      <c r="Z83" t="s">
        <v>68</v>
      </c>
      <c r="AA83" t="s">
        <v>1</v>
      </c>
      <c r="AB83" s="1">
        <v>43661</v>
      </c>
      <c r="AC83">
        <v>0</v>
      </c>
      <c r="AD83">
        <v>13.625</v>
      </c>
      <c r="AE83">
        <v>677008</v>
      </c>
      <c r="AF83">
        <f t="shared" si="6"/>
        <v>0</v>
      </c>
      <c r="AI83" t="s">
        <v>69</v>
      </c>
      <c r="AJ83" t="s">
        <v>1</v>
      </c>
      <c r="AK83" s="1">
        <v>43661</v>
      </c>
      <c r="AL83">
        <v>0</v>
      </c>
      <c r="AM83">
        <v>1.64</v>
      </c>
      <c r="AN83">
        <v>69117</v>
      </c>
      <c r="AO83">
        <f t="shared" si="7"/>
        <v>0</v>
      </c>
    </row>
    <row r="84" spans="1:41" x14ac:dyDescent="0.25">
      <c r="A84" t="s">
        <v>65</v>
      </c>
      <c r="B84" t="s">
        <v>1</v>
      </c>
      <c r="C84" s="1">
        <v>43668</v>
      </c>
      <c r="D84">
        <v>0</v>
      </c>
      <c r="E84">
        <v>14.8024</v>
      </c>
      <c r="F84">
        <v>15044495</v>
      </c>
      <c r="H84" t="s">
        <v>66</v>
      </c>
      <c r="I84" t="s">
        <v>1</v>
      </c>
      <c r="J84" s="1">
        <v>43668</v>
      </c>
      <c r="K84">
        <v>0</v>
      </c>
      <c r="L84">
        <v>32.6</v>
      </c>
      <c r="M84">
        <v>140655</v>
      </c>
      <c r="N84">
        <f t="shared" si="4"/>
        <v>0</v>
      </c>
      <c r="Q84" t="s">
        <v>67</v>
      </c>
      <c r="R84" t="s">
        <v>1</v>
      </c>
      <c r="S84" s="1">
        <v>43668</v>
      </c>
      <c r="T84">
        <v>0</v>
      </c>
      <c r="U84">
        <v>7.3409199999999997</v>
      </c>
      <c r="V84">
        <v>79516522</v>
      </c>
      <c r="W84">
        <f t="shared" si="5"/>
        <v>0</v>
      </c>
      <c r="Z84" t="s">
        <v>68</v>
      </c>
      <c r="AA84" t="s">
        <v>1</v>
      </c>
      <c r="AB84" s="1">
        <v>43668</v>
      </c>
      <c r="AC84">
        <v>0</v>
      </c>
      <c r="AD84">
        <v>13.65</v>
      </c>
      <c r="AE84">
        <v>561801</v>
      </c>
      <c r="AF84">
        <f t="shared" si="6"/>
        <v>0</v>
      </c>
      <c r="AI84" t="s">
        <v>69</v>
      </c>
      <c r="AJ84" t="s">
        <v>1</v>
      </c>
      <c r="AK84" s="1">
        <v>43668</v>
      </c>
      <c r="AL84">
        <v>0</v>
      </c>
      <c r="AM84">
        <v>1.64</v>
      </c>
      <c r="AN84">
        <v>30000</v>
      </c>
      <c r="AO84">
        <f t="shared" si="7"/>
        <v>0</v>
      </c>
    </row>
    <row r="85" spans="1:41" x14ac:dyDescent="0.25">
      <c r="A85" t="s">
        <v>65</v>
      </c>
      <c r="B85" t="s">
        <v>1</v>
      </c>
      <c r="C85" s="1">
        <v>43675</v>
      </c>
      <c r="D85">
        <v>0</v>
      </c>
      <c r="E85">
        <v>13.76</v>
      </c>
      <c r="F85">
        <v>50363581</v>
      </c>
      <c r="H85" t="s">
        <v>66</v>
      </c>
      <c r="I85" t="s">
        <v>1</v>
      </c>
      <c r="J85" s="1">
        <v>43675</v>
      </c>
      <c r="K85">
        <v>0</v>
      </c>
      <c r="L85">
        <v>32.35</v>
      </c>
      <c r="M85">
        <v>161334</v>
      </c>
      <c r="N85">
        <f t="shared" si="4"/>
        <v>0</v>
      </c>
      <c r="Q85" t="s">
        <v>67</v>
      </c>
      <c r="R85" t="s">
        <v>1</v>
      </c>
      <c r="S85" s="1">
        <v>43675</v>
      </c>
      <c r="T85">
        <v>0</v>
      </c>
      <c r="U85">
        <v>6.9320000000000004</v>
      </c>
      <c r="V85">
        <v>47130410</v>
      </c>
      <c r="W85">
        <f t="shared" si="5"/>
        <v>0</v>
      </c>
      <c r="Z85" t="s">
        <v>68</v>
      </c>
      <c r="AA85" t="s">
        <v>1</v>
      </c>
      <c r="AB85" s="1">
        <v>43675</v>
      </c>
      <c r="AC85">
        <v>0</v>
      </c>
      <c r="AD85">
        <v>13.75</v>
      </c>
      <c r="AE85">
        <v>282546</v>
      </c>
      <c r="AF85">
        <f t="shared" si="6"/>
        <v>0</v>
      </c>
      <c r="AI85" t="s">
        <v>69</v>
      </c>
      <c r="AJ85" t="s">
        <v>1</v>
      </c>
      <c r="AK85" s="1">
        <v>43675</v>
      </c>
      <c r="AL85">
        <v>0</v>
      </c>
      <c r="AM85">
        <v>1.57</v>
      </c>
      <c r="AN85">
        <v>4311</v>
      </c>
      <c r="AO85">
        <f t="shared" si="7"/>
        <v>0</v>
      </c>
    </row>
    <row r="86" spans="1:41" x14ac:dyDescent="0.25">
      <c r="A86" t="s">
        <v>65</v>
      </c>
      <c r="B86" t="s">
        <v>1</v>
      </c>
      <c r="C86" s="1">
        <v>43682</v>
      </c>
      <c r="D86">
        <v>0</v>
      </c>
      <c r="E86">
        <v>13.8588</v>
      </c>
      <c r="F86">
        <v>21776000</v>
      </c>
      <c r="H86" t="s">
        <v>66</v>
      </c>
      <c r="I86" t="s">
        <v>1</v>
      </c>
      <c r="J86" s="1">
        <v>43682</v>
      </c>
      <c r="K86">
        <v>0</v>
      </c>
      <c r="L86">
        <v>32.4</v>
      </c>
      <c r="M86">
        <v>268537</v>
      </c>
      <c r="N86">
        <f t="shared" si="4"/>
        <v>0</v>
      </c>
      <c r="Q86" t="s">
        <v>67</v>
      </c>
      <c r="R86" t="s">
        <v>1</v>
      </c>
      <c r="S86" s="1">
        <v>43682</v>
      </c>
      <c r="T86">
        <v>0</v>
      </c>
      <c r="U86">
        <v>6.96828</v>
      </c>
      <c r="V86">
        <v>42312289</v>
      </c>
      <c r="W86">
        <f t="shared" si="5"/>
        <v>0</v>
      </c>
      <c r="Z86" t="s">
        <v>68</v>
      </c>
      <c r="AA86" t="s">
        <v>1</v>
      </c>
      <c r="AB86" s="1">
        <v>43682</v>
      </c>
      <c r="AC86">
        <v>0</v>
      </c>
      <c r="AD86">
        <v>13.8</v>
      </c>
      <c r="AE86">
        <v>426406</v>
      </c>
      <c r="AF86">
        <f t="shared" si="6"/>
        <v>0</v>
      </c>
      <c r="AI86" t="s">
        <v>69</v>
      </c>
      <c r="AJ86" t="s">
        <v>1</v>
      </c>
      <c r="AK86" s="1">
        <v>43682</v>
      </c>
      <c r="AL86">
        <v>0</v>
      </c>
      <c r="AM86">
        <v>1.54</v>
      </c>
      <c r="AN86">
        <v>33980</v>
      </c>
      <c r="AO86">
        <f t="shared" si="7"/>
        <v>0</v>
      </c>
    </row>
    <row r="87" spans="1:41" x14ac:dyDescent="0.25">
      <c r="A87" t="s">
        <v>65</v>
      </c>
      <c r="B87" t="s">
        <v>1</v>
      </c>
      <c r="C87" s="1">
        <v>43689</v>
      </c>
      <c r="D87">
        <v>0</v>
      </c>
      <c r="E87">
        <v>13.21072</v>
      </c>
      <c r="F87">
        <v>38351294</v>
      </c>
      <c r="H87" t="s">
        <v>66</v>
      </c>
      <c r="I87" t="s">
        <v>1</v>
      </c>
      <c r="J87" s="1">
        <v>43689</v>
      </c>
      <c r="K87">
        <v>0</v>
      </c>
      <c r="L87">
        <v>31.05</v>
      </c>
      <c r="M87">
        <v>122925</v>
      </c>
      <c r="N87">
        <f t="shared" si="4"/>
        <v>0</v>
      </c>
      <c r="Q87" t="s">
        <v>67</v>
      </c>
      <c r="R87" t="s">
        <v>1</v>
      </c>
      <c r="S87" s="1">
        <v>43689</v>
      </c>
      <c r="T87">
        <v>0</v>
      </c>
      <c r="U87">
        <v>6.7708300000000001</v>
      </c>
      <c r="V87">
        <v>39501544</v>
      </c>
      <c r="W87">
        <f t="shared" si="5"/>
        <v>0</v>
      </c>
      <c r="Z87" t="s">
        <v>68</v>
      </c>
      <c r="AA87" t="s">
        <v>1</v>
      </c>
      <c r="AB87" s="1">
        <v>43689</v>
      </c>
      <c r="AC87">
        <v>0</v>
      </c>
      <c r="AD87">
        <v>13.15</v>
      </c>
      <c r="AE87">
        <v>390488</v>
      </c>
      <c r="AF87">
        <f t="shared" si="6"/>
        <v>0</v>
      </c>
      <c r="AI87" t="s">
        <v>69</v>
      </c>
      <c r="AJ87" t="s">
        <v>1</v>
      </c>
      <c r="AK87" s="1">
        <v>43689</v>
      </c>
      <c r="AL87">
        <v>0</v>
      </c>
      <c r="AM87">
        <v>1.54</v>
      </c>
      <c r="AN87">
        <v>135220</v>
      </c>
      <c r="AO87">
        <f t="shared" si="7"/>
        <v>0</v>
      </c>
    </row>
    <row r="88" spans="1:41" x14ac:dyDescent="0.25">
      <c r="A88" t="s">
        <v>65</v>
      </c>
      <c r="B88" t="s">
        <v>1</v>
      </c>
      <c r="C88" s="1">
        <v>43696</v>
      </c>
      <c r="D88">
        <v>0</v>
      </c>
      <c r="E88">
        <v>13.565</v>
      </c>
      <c r="F88">
        <v>46930931</v>
      </c>
      <c r="H88" t="s">
        <v>66</v>
      </c>
      <c r="I88" t="s">
        <v>1</v>
      </c>
      <c r="J88" s="1">
        <v>43696</v>
      </c>
      <c r="K88">
        <v>0</v>
      </c>
      <c r="L88">
        <v>31.55</v>
      </c>
      <c r="M88">
        <v>145461</v>
      </c>
      <c r="N88">
        <f t="shared" si="4"/>
        <v>0</v>
      </c>
      <c r="Q88" t="s">
        <v>67</v>
      </c>
      <c r="R88" t="s">
        <v>1</v>
      </c>
      <c r="S88" s="1">
        <v>43696</v>
      </c>
      <c r="T88">
        <v>0</v>
      </c>
      <c r="U88">
        <v>6.8979999999999997</v>
      </c>
      <c r="V88">
        <v>26598064</v>
      </c>
      <c r="W88">
        <f t="shared" si="5"/>
        <v>0</v>
      </c>
      <c r="Z88" t="s">
        <v>68</v>
      </c>
      <c r="AA88" t="s">
        <v>1</v>
      </c>
      <c r="AB88" s="1">
        <v>43696</v>
      </c>
      <c r="AC88">
        <v>0</v>
      </c>
      <c r="AD88">
        <v>13.5</v>
      </c>
      <c r="AE88">
        <v>944138</v>
      </c>
      <c r="AF88">
        <f t="shared" si="6"/>
        <v>0</v>
      </c>
      <c r="AI88" t="s">
        <v>69</v>
      </c>
      <c r="AJ88" t="s">
        <v>1</v>
      </c>
      <c r="AK88" s="1">
        <v>43696</v>
      </c>
      <c r="AL88">
        <v>0</v>
      </c>
      <c r="AM88">
        <v>1.55</v>
      </c>
      <c r="AN88">
        <v>29296</v>
      </c>
      <c r="AO88">
        <f t="shared" si="7"/>
        <v>0</v>
      </c>
    </row>
    <row r="89" spans="1:41" x14ac:dyDescent="0.25">
      <c r="A89" t="s">
        <v>65</v>
      </c>
      <c r="B89" t="s">
        <v>1</v>
      </c>
      <c r="C89" s="1">
        <v>43703</v>
      </c>
      <c r="D89">
        <v>0</v>
      </c>
      <c r="E89">
        <v>13.7021</v>
      </c>
      <c r="F89">
        <v>26980092</v>
      </c>
      <c r="H89" t="s">
        <v>66</v>
      </c>
      <c r="I89" t="s">
        <v>1</v>
      </c>
      <c r="J89" s="1">
        <v>43703</v>
      </c>
      <c r="K89">
        <v>0</v>
      </c>
      <c r="L89">
        <v>31</v>
      </c>
      <c r="M89">
        <v>325811</v>
      </c>
      <c r="N89">
        <f t="shared" si="4"/>
        <v>0</v>
      </c>
      <c r="Q89" t="s">
        <v>67</v>
      </c>
      <c r="R89" t="s">
        <v>1</v>
      </c>
      <c r="S89" s="1">
        <v>43703</v>
      </c>
      <c r="T89">
        <v>0</v>
      </c>
      <c r="U89">
        <v>6.9611000000000001</v>
      </c>
      <c r="V89">
        <v>46930321</v>
      </c>
      <c r="W89">
        <f t="shared" si="5"/>
        <v>0</v>
      </c>
      <c r="Z89" t="s">
        <v>68</v>
      </c>
      <c r="AA89" t="s">
        <v>1</v>
      </c>
      <c r="AB89" s="1">
        <v>43703</v>
      </c>
      <c r="AC89">
        <v>0</v>
      </c>
      <c r="AD89">
        <v>13.45</v>
      </c>
      <c r="AE89">
        <v>370613</v>
      </c>
      <c r="AF89">
        <f t="shared" si="6"/>
        <v>0</v>
      </c>
      <c r="AI89" t="s">
        <v>69</v>
      </c>
      <c r="AJ89" t="s">
        <v>1</v>
      </c>
      <c r="AK89" s="1">
        <v>43703</v>
      </c>
      <c r="AL89">
        <v>0</v>
      </c>
      <c r="AM89">
        <v>1.53</v>
      </c>
      <c r="AN89">
        <v>28824</v>
      </c>
      <c r="AO89">
        <f t="shared" si="7"/>
        <v>0</v>
      </c>
    </row>
    <row r="90" spans="1:41" x14ac:dyDescent="0.25">
      <c r="A90" t="s">
        <v>65</v>
      </c>
      <c r="B90" t="s">
        <v>1</v>
      </c>
      <c r="C90" s="1">
        <v>43710</v>
      </c>
      <c r="D90">
        <v>0</v>
      </c>
      <c r="E90">
        <v>14.28</v>
      </c>
      <c r="F90">
        <v>19445262</v>
      </c>
      <c r="H90" t="s">
        <v>66</v>
      </c>
      <c r="I90" t="s">
        <v>1</v>
      </c>
      <c r="J90" s="1">
        <v>43710</v>
      </c>
      <c r="K90">
        <v>0</v>
      </c>
      <c r="L90">
        <v>31.15</v>
      </c>
      <c r="M90">
        <v>540566</v>
      </c>
      <c r="N90">
        <f t="shared" si="4"/>
        <v>0</v>
      </c>
      <c r="Q90" t="s">
        <v>67</v>
      </c>
      <c r="R90" t="s">
        <v>1</v>
      </c>
      <c r="S90" s="1">
        <v>43710</v>
      </c>
      <c r="T90">
        <v>0</v>
      </c>
      <c r="U90">
        <v>7.0659999999999998</v>
      </c>
      <c r="V90">
        <v>24521298</v>
      </c>
      <c r="W90">
        <f t="shared" si="5"/>
        <v>0</v>
      </c>
      <c r="Z90" t="s">
        <v>68</v>
      </c>
      <c r="AA90" t="s">
        <v>1</v>
      </c>
      <c r="AB90" s="1">
        <v>43710</v>
      </c>
      <c r="AC90">
        <v>0</v>
      </c>
      <c r="AD90">
        <v>13.4</v>
      </c>
      <c r="AE90">
        <v>215069</v>
      </c>
      <c r="AF90">
        <f t="shared" si="6"/>
        <v>0</v>
      </c>
      <c r="AI90" t="s">
        <v>69</v>
      </c>
      <c r="AJ90" t="s">
        <v>1</v>
      </c>
      <c r="AK90" s="1">
        <v>43710</v>
      </c>
      <c r="AL90">
        <v>0</v>
      </c>
      <c r="AM90">
        <v>1.58</v>
      </c>
      <c r="AN90">
        <v>45049</v>
      </c>
      <c r="AO90">
        <f t="shared" si="7"/>
        <v>0</v>
      </c>
    </row>
    <row r="91" spans="1:41" x14ac:dyDescent="0.25">
      <c r="A91" t="s">
        <v>65</v>
      </c>
      <c r="B91" t="s">
        <v>1</v>
      </c>
      <c r="C91" s="1">
        <v>43717</v>
      </c>
      <c r="D91">
        <v>0</v>
      </c>
      <c r="E91">
        <v>14.805870000000001</v>
      </c>
      <c r="F91">
        <v>12368782</v>
      </c>
      <c r="H91" t="s">
        <v>66</v>
      </c>
      <c r="I91" t="s">
        <v>1</v>
      </c>
      <c r="J91" s="1">
        <v>43717</v>
      </c>
      <c r="K91">
        <v>0</v>
      </c>
      <c r="L91">
        <v>32</v>
      </c>
      <c r="M91">
        <v>69770</v>
      </c>
      <c r="N91">
        <f t="shared" si="4"/>
        <v>0</v>
      </c>
      <c r="Q91" t="s">
        <v>67</v>
      </c>
      <c r="R91" t="s">
        <v>1</v>
      </c>
      <c r="S91" s="1">
        <v>43717</v>
      </c>
      <c r="T91">
        <v>0</v>
      </c>
      <c r="U91">
        <v>7.1681299999999997</v>
      </c>
      <c r="V91">
        <v>29163181</v>
      </c>
      <c r="W91">
        <f t="shared" si="5"/>
        <v>0</v>
      </c>
      <c r="Z91" t="s">
        <v>68</v>
      </c>
      <c r="AA91" t="s">
        <v>1</v>
      </c>
      <c r="AB91" s="1">
        <v>43717</v>
      </c>
      <c r="AC91">
        <v>0</v>
      </c>
      <c r="AD91">
        <v>13.45</v>
      </c>
      <c r="AE91">
        <v>180456</v>
      </c>
      <c r="AF91">
        <f t="shared" si="6"/>
        <v>0</v>
      </c>
      <c r="AI91" t="s">
        <v>69</v>
      </c>
      <c r="AJ91" t="s">
        <v>1</v>
      </c>
      <c r="AK91" s="1">
        <v>43717</v>
      </c>
      <c r="AL91">
        <v>0</v>
      </c>
      <c r="AM91">
        <v>1.6</v>
      </c>
      <c r="AN91">
        <v>676880</v>
      </c>
      <c r="AO91">
        <f t="shared" si="7"/>
        <v>0</v>
      </c>
    </row>
    <row r="92" spans="1:41" x14ac:dyDescent="0.25">
      <c r="A92" t="s">
        <v>65</v>
      </c>
      <c r="B92" t="s">
        <v>1</v>
      </c>
      <c r="C92" s="1">
        <v>43724</v>
      </c>
      <c r="D92">
        <v>0</v>
      </c>
      <c r="E92">
        <v>14.83548</v>
      </c>
      <c r="F92">
        <v>19007877</v>
      </c>
      <c r="H92" t="s">
        <v>66</v>
      </c>
      <c r="I92" t="s">
        <v>1</v>
      </c>
      <c r="J92" s="1">
        <v>43724</v>
      </c>
      <c r="K92">
        <v>0</v>
      </c>
      <c r="L92">
        <v>32.504600000000003</v>
      </c>
      <c r="M92">
        <v>149873</v>
      </c>
      <c r="N92">
        <f t="shared" si="4"/>
        <v>0</v>
      </c>
      <c r="Q92" t="s">
        <v>67</v>
      </c>
      <c r="R92" t="s">
        <v>1</v>
      </c>
      <c r="S92" s="1">
        <v>43724</v>
      </c>
      <c r="T92">
        <v>0</v>
      </c>
      <c r="U92">
        <v>7.1214399999999998</v>
      </c>
      <c r="V92">
        <v>42668452</v>
      </c>
      <c r="W92">
        <f t="shared" si="5"/>
        <v>0</v>
      </c>
      <c r="Z92" t="s">
        <v>68</v>
      </c>
      <c r="AA92" t="s">
        <v>1</v>
      </c>
      <c r="AB92" s="1">
        <v>43724</v>
      </c>
      <c r="AC92">
        <v>0</v>
      </c>
      <c r="AD92">
        <v>13.3</v>
      </c>
      <c r="AE92">
        <v>134009</v>
      </c>
      <c r="AF92">
        <f t="shared" si="6"/>
        <v>0</v>
      </c>
      <c r="AI92" t="s">
        <v>69</v>
      </c>
      <c r="AJ92" t="s">
        <v>1</v>
      </c>
      <c r="AK92" s="1">
        <v>43724</v>
      </c>
      <c r="AL92">
        <v>0</v>
      </c>
      <c r="AM92">
        <v>1.65</v>
      </c>
      <c r="AN92">
        <v>139408</v>
      </c>
      <c r="AO92">
        <f t="shared" si="7"/>
        <v>0</v>
      </c>
    </row>
    <row r="93" spans="1:41" x14ac:dyDescent="0.25">
      <c r="A93" t="s">
        <v>65</v>
      </c>
      <c r="B93" t="s">
        <v>1</v>
      </c>
      <c r="C93" s="1">
        <v>43731</v>
      </c>
      <c r="D93">
        <v>0</v>
      </c>
      <c r="E93">
        <v>14.345000000000001</v>
      </c>
      <c r="F93">
        <v>20872691</v>
      </c>
      <c r="H93" t="s">
        <v>66</v>
      </c>
      <c r="I93" t="s">
        <v>1</v>
      </c>
      <c r="J93" s="1">
        <v>43731</v>
      </c>
      <c r="K93">
        <v>0</v>
      </c>
      <c r="L93">
        <v>32.9</v>
      </c>
      <c r="M93">
        <v>191675</v>
      </c>
      <c r="N93">
        <f t="shared" si="4"/>
        <v>0</v>
      </c>
      <c r="Q93" t="s">
        <v>67</v>
      </c>
      <c r="R93" t="s">
        <v>1</v>
      </c>
      <c r="S93" s="1">
        <v>43731</v>
      </c>
      <c r="T93">
        <v>0</v>
      </c>
      <c r="U93">
        <v>7.08</v>
      </c>
      <c r="V93">
        <v>28344328</v>
      </c>
      <c r="W93">
        <f t="shared" si="5"/>
        <v>0</v>
      </c>
      <c r="Z93" t="s">
        <v>68</v>
      </c>
      <c r="AA93" t="s">
        <v>1</v>
      </c>
      <c r="AB93" s="1">
        <v>43731</v>
      </c>
      <c r="AC93">
        <v>0</v>
      </c>
      <c r="AD93">
        <v>12</v>
      </c>
      <c r="AE93">
        <v>1258131</v>
      </c>
      <c r="AF93">
        <f t="shared" si="6"/>
        <v>0</v>
      </c>
      <c r="AI93" t="s">
        <v>69</v>
      </c>
      <c r="AJ93" t="s">
        <v>1</v>
      </c>
      <c r="AK93" s="1">
        <v>43731</v>
      </c>
      <c r="AL93">
        <v>0</v>
      </c>
      <c r="AM93">
        <v>1.6</v>
      </c>
      <c r="AN93">
        <v>20000</v>
      </c>
      <c r="AO93">
        <f t="shared" si="7"/>
        <v>0</v>
      </c>
    </row>
    <row r="94" spans="1:41" x14ac:dyDescent="0.25">
      <c r="A94" t="s">
        <v>65</v>
      </c>
      <c r="B94" t="s">
        <v>1</v>
      </c>
      <c r="C94" s="1">
        <v>43738</v>
      </c>
      <c r="D94">
        <v>0</v>
      </c>
      <c r="E94">
        <v>13.948499999999999</v>
      </c>
      <c r="F94">
        <v>13841171</v>
      </c>
      <c r="H94" t="s">
        <v>66</v>
      </c>
      <c r="I94" t="s">
        <v>1</v>
      </c>
      <c r="J94" s="1">
        <v>43738</v>
      </c>
      <c r="K94">
        <v>0</v>
      </c>
      <c r="L94">
        <v>31.75</v>
      </c>
      <c r="M94">
        <v>194983</v>
      </c>
      <c r="N94">
        <f t="shared" si="4"/>
        <v>0</v>
      </c>
      <c r="Q94" t="s">
        <v>67</v>
      </c>
      <c r="R94" t="s">
        <v>1</v>
      </c>
      <c r="S94" s="1">
        <v>43738</v>
      </c>
      <c r="T94">
        <v>0</v>
      </c>
      <c r="U94">
        <v>6.7960000000000003</v>
      </c>
      <c r="V94">
        <v>39980387</v>
      </c>
      <c r="W94">
        <f t="shared" si="5"/>
        <v>0</v>
      </c>
      <c r="Z94" t="s">
        <v>68</v>
      </c>
      <c r="AA94" t="s">
        <v>1</v>
      </c>
      <c r="AB94" s="1">
        <v>43738</v>
      </c>
      <c r="AC94">
        <v>0</v>
      </c>
      <c r="AD94">
        <v>12.5</v>
      </c>
      <c r="AE94">
        <v>2163311</v>
      </c>
      <c r="AF94">
        <f t="shared" si="6"/>
        <v>0</v>
      </c>
      <c r="AI94" t="s">
        <v>69</v>
      </c>
      <c r="AJ94" t="s">
        <v>1</v>
      </c>
      <c r="AK94" s="1">
        <v>43738</v>
      </c>
      <c r="AL94">
        <v>0</v>
      </c>
      <c r="AM94">
        <v>1.57</v>
      </c>
      <c r="AN94">
        <v>191016</v>
      </c>
      <c r="AO94">
        <f t="shared" si="7"/>
        <v>0</v>
      </c>
    </row>
    <row r="95" spans="1:41" x14ac:dyDescent="0.25">
      <c r="A95" t="s">
        <v>65</v>
      </c>
      <c r="B95" t="s">
        <v>1</v>
      </c>
      <c r="C95" s="1">
        <v>43745</v>
      </c>
      <c r="D95">
        <v>0</v>
      </c>
      <c r="E95">
        <v>14.51</v>
      </c>
      <c r="F95">
        <v>14453702</v>
      </c>
      <c r="H95" t="s">
        <v>66</v>
      </c>
      <c r="I95" t="s">
        <v>1</v>
      </c>
      <c r="J95" s="1">
        <v>43745</v>
      </c>
      <c r="K95">
        <v>0</v>
      </c>
      <c r="L95">
        <v>32.9</v>
      </c>
      <c r="M95">
        <v>79489</v>
      </c>
      <c r="N95">
        <f t="shared" si="4"/>
        <v>0</v>
      </c>
      <c r="Q95" t="s">
        <v>67</v>
      </c>
      <c r="R95" t="s">
        <v>1</v>
      </c>
      <c r="S95" s="1">
        <v>43745</v>
      </c>
      <c r="T95">
        <v>0</v>
      </c>
      <c r="U95">
        <v>7.0640000000000001</v>
      </c>
      <c r="V95">
        <v>25934533</v>
      </c>
      <c r="W95">
        <f t="shared" si="5"/>
        <v>0</v>
      </c>
      <c r="Z95" t="s">
        <v>68</v>
      </c>
      <c r="AA95" t="s">
        <v>1</v>
      </c>
      <c r="AB95" s="1">
        <v>43745</v>
      </c>
      <c r="AC95">
        <v>0</v>
      </c>
      <c r="AD95">
        <v>13</v>
      </c>
      <c r="AE95">
        <v>1149422</v>
      </c>
      <c r="AF95">
        <f t="shared" si="6"/>
        <v>0</v>
      </c>
      <c r="AI95" t="s">
        <v>69</v>
      </c>
      <c r="AJ95" t="s">
        <v>1</v>
      </c>
      <c r="AK95" s="1">
        <v>43745</v>
      </c>
      <c r="AL95">
        <v>0</v>
      </c>
      <c r="AM95">
        <v>1.56</v>
      </c>
      <c r="AN95">
        <v>540317</v>
      </c>
      <c r="AO95">
        <f t="shared" si="7"/>
        <v>0</v>
      </c>
    </row>
    <row r="96" spans="1:41" x14ac:dyDescent="0.25">
      <c r="A96" t="s">
        <v>65</v>
      </c>
      <c r="B96" t="s">
        <v>1</v>
      </c>
      <c r="C96" s="1">
        <v>43752</v>
      </c>
      <c r="D96">
        <v>0</v>
      </c>
      <c r="E96">
        <v>14.775</v>
      </c>
      <c r="F96">
        <v>15481456</v>
      </c>
      <c r="H96" t="s">
        <v>66</v>
      </c>
      <c r="I96" t="s">
        <v>1</v>
      </c>
      <c r="J96" s="1">
        <v>43752</v>
      </c>
      <c r="K96">
        <v>0</v>
      </c>
      <c r="L96">
        <v>32.448900000000002</v>
      </c>
      <c r="M96">
        <v>145503</v>
      </c>
      <c r="N96">
        <f t="shared" si="4"/>
        <v>0</v>
      </c>
      <c r="Q96" t="s">
        <v>67</v>
      </c>
      <c r="R96" t="s">
        <v>1</v>
      </c>
      <c r="S96" s="1">
        <v>43752</v>
      </c>
      <c r="T96">
        <v>0</v>
      </c>
      <c r="U96">
        <v>7.06</v>
      </c>
      <c r="V96">
        <v>24782244</v>
      </c>
      <c r="W96">
        <f t="shared" si="5"/>
        <v>0</v>
      </c>
      <c r="Z96" t="s">
        <v>68</v>
      </c>
      <c r="AA96" t="s">
        <v>1</v>
      </c>
      <c r="AB96" s="1">
        <v>43752</v>
      </c>
      <c r="AC96">
        <v>0</v>
      </c>
      <c r="AD96">
        <v>13</v>
      </c>
      <c r="AE96">
        <v>495022</v>
      </c>
      <c r="AF96">
        <f t="shared" si="6"/>
        <v>0</v>
      </c>
      <c r="AI96" t="s">
        <v>69</v>
      </c>
      <c r="AJ96" t="s">
        <v>1</v>
      </c>
      <c r="AK96" s="1">
        <v>43752</v>
      </c>
      <c r="AL96">
        <v>0</v>
      </c>
      <c r="AM96">
        <v>1.58</v>
      </c>
      <c r="AN96">
        <v>71944</v>
      </c>
      <c r="AO96">
        <f t="shared" si="7"/>
        <v>0</v>
      </c>
    </row>
    <row r="97" spans="1:41" x14ac:dyDescent="0.25">
      <c r="A97" t="s">
        <v>65</v>
      </c>
      <c r="B97" t="s">
        <v>1</v>
      </c>
      <c r="C97" s="1">
        <v>43759</v>
      </c>
      <c r="D97">
        <v>0</v>
      </c>
      <c r="E97">
        <v>15.0997</v>
      </c>
      <c r="F97">
        <v>18279042</v>
      </c>
      <c r="H97" t="s">
        <v>66</v>
      </c>
      <c r="I97" t="s">
        <v>1</v>
      </c>
      <c r="J97" s="1">
        <v>43759</v>
      </c>
      <c r="K97">
        <v>0</v>
      </c>
      <c r="L97">
        <v>32.75</v>
      </c>
      <c r="M97">
        <v>180509</v>
      </c>
      <c r="N97">
        <f t="shared" si="4"/>
        <v>0</v>
      </c>
      <c r="Q97" t="s">
        <v>67</v>
      </c>
      <c r="R97" t="s">
        <v>1</v>
      </c>
      <c r="S97" s="1">
        <v>43759</v>
      </c>
      <c r="T97">
        <v>0</v>
      </c>
      <c r="U97">
        <v>7.5132399999999997</v>
      </c>
      <c r="V97">
        <v>35032993</v>
      </c>
      <c r="W97">
        <f t="shared" si="5"/>
        <v>0</v>
      </c>
      <c r="Z97" t="s">
        <v>68</v>
      </c>
      <c r="AA97" t="s">
        <v>1</v>
      </c>
      <c r="AB97" s="1">
        <v>43759</v>
      </c>
      <c r="AC97">
        <v>0</v>
      </c>
      <c r="AD97">
        <v>13.1</v>
      </c>
      <c r="AE97">
        <v>415571</v>
      </c>
      <c r="AF97">
        <f t="shared" si="6"/>
        <v>0</v>
      </c>
      <c r="AI97" t="s">
        <v>69</v>
      </c>
      <c r="AJ97" t="s">
        <v>1</v>
      </c>
      <c r="AK97" s="1">
        <v>43759</v>
      </c>
      <c r="AL97">
        <v>0</v>
      </c>
      <c r="AM97">
        <v>1.57</v>
      </c>
      <c r="AN97">
        <v>32090</v>
      </c>
      <c r="AO97">
        <f t="shared" si="7"/>
        <v>0</v>
      </c>
    </row>
    <row r="98" spans="1:41" x14ac:dyDescent="0.25">
      <c r="A98" t="s">
        <v>65</v>
      </c>
      <c r="B98" t="s">
        <v>1</v>
      </c>
      <c r="C98" s="1">
        <v>43766</v>
      </c>
      <c r="D98">
        <v>0</v>
      </c>
      <c r="E98">
        <v>14.94</v>
      </c>
      <c r="F98">
        <v>14284735</v>
      </c>
      <c r="H98" t="s">
        <v>66</v>
      </c>
      <c r="I98" t="s">
        <v>1</v>
      </c>
      <c r="J98" s="1">
        <v>43766</v>
      </c>
      <c r="K98">
        <v>0</v>
      </c>
      <c r="L98">
        <v>33.1</v>
      </c>
      <c r="M98">
        <v>149365</v>
      </c>
      <c r="N98">
        <f t="shared" si="4"/>
        <v>0</v>
      </c>
      <c r="Q98" t="s">
        <v>67</v>
      </c>
      <c r="R98" t="s">
        <v>1</v>
      </c>
      <c r="S98" s="1">
        <v>43766</v>
      </c>
      <c r="T98">
        <v>0</v>
      </c>
      <c r="U98">
        <v>8.1513600000000004</v>
      </c>
      <c r="V98">
        <v>62030090</v>
      </c>
      <c r="W98">
        <f t="shared" si="5"/>
        <v>0</v>
      </c>
      <c r="Z98" t="s">
        <v>68</v>
      </c>
      <c r="AA98" t="s">
        <v>1</v>
      </c>
      <c r="AB98" s="1">
        <v>43766</v>
      </c>
      <c r="AC98">
        <v>0</v>
      </c>
      <c r="AD98">
        <v>13.25</v>
      </c>
      <c r="AE98">
        <v>529290</v>
      </c>
      <c r="AF98">
        <f t="shared" si="6"/>
        <v>0</v>
      </c>
      <c r="AI98" t="s">
        <v>69</v>
      </c>
      <c r="AJ98" t="s">
        <v>1</v>
      </c>
      <c r="AK98" s="1">
        <v>43766</v>
      </c>
      <c r="AL98">
        <v>0</v>
      </c>
      <c r="AM98">
        <v>1.59</v>
      </c>
      <c r="AN98">
        <v>46659</v>
      </c>
      <c r="AO98">
        <f t="shared" si="7"/>
        <v>0</v>
      </c>
    </row>
    <row r="99" spans="1:41" x14ac:dyDescent="0.25">
      <c r="A99" t="s">
        <v>65</v>
      </c>
      <c r="B99" t="s">
        <v>1</v>
      </c>
      <c r="C99" s="1">
        <v>43773</v>
      </c>
      <c r="D99">
        <v>0</v>
      </c>
      <c r="E99">
        <v>15.09065</v>
      </c>
      <c r="F99">
        <v>12362771</v>
      </c>
      <c r="H99" t="s">
        <v>66</v>
      </c>
      <c r="I99" t="s">
        <v>1</v>
      </c>
      <c r="J99" s="1">
        <v>43773</v>
      </c>
      <c r="K99">
        <v>0</v>
      </c>
      <c r="L99">
        <v>33.450000000000003</v>
      </c>
      <c r="M99">
        <v>104205</v>
      </c>
      <c r="N99">
        <f t="shared" si="4"/>
        <v>0</v>
      </c>
      <c r="Q99" t="s">
        <v>67</v>
      </c>
      <c r="R99" t="s">
        <v>1</v>
      </c>
      <c r="S99" s="1">
        <v>43773</v>
      </c>
      <c r="T99">
        <v>0</v>
      </c>
      <c r="U99">
        <v>8.2739999999999991</v>
      </c>
      <c r="V99">
        <v>40805012</v>
      </c>
      <c r="W99">
        <f t="shared" si="5"/>
        <v>0</v>
      </c>
      <c r="Z99" t="s">
        <v>68</v>
      </c>
      <c r="AA99" t="s">
        <v>1</v>
      </c>
      <c r="AB99" s="1">
        <v>43773</v>
      </c>
      <c r="AC99">
        <v>0</v>
      </c>
      <c r="AD99">
        <v>13.3</v>
      </c>
      <c r="AE99">
        <v>420508</v>
      </c>
      <c r="AF99">
        <f t="shared" si="6"/>
        <v>0</v>
      </c>
      <c r="AI99" t="s">
        <v>69</v>
      </c>
      <c r="AJ99" t="s">
        <v>1</v>
      </c>
      <c r="AK99" s="1">
        <v>43773</v>
      </c>
      <c r="AL99">
        <v>0</v>
      </c>
      <c r="AM99">
        <v>1.5</v>
      </c>
      <c r="AN99">
        <v>59501</v>
      </c>
      <c r="AO99">
        <f t="shared" si="7"/>
        <v>0</v>
      </c>
    </row>
    <row r="100" spans="1:41" x14ac:dyDescent="0.25">
      <c r="A100" t="s">
        <v>65</v>
      </c>
      <c r="B100" t="s">
        <v>1</v>
      </c>
      <c r="C100" s="1">
        <v>43780</v>
      </c>
      <c r="D100">
        <v>0</v>
      </c>
      <c r="E100">
        <v>15.099919999999999</v>
      </c>
      <c r="F100">
        <v>16195917</v>
      </c>
      <c r="H100" t="s">
        <v>66</v>
      </c>
      <c r="I100" t="s">
        <v>1</v>
      </c>
      <c r="J100" s="1">
        <v>43780</v>
      </c>
      <c r="K100">
        <v>0</v>
      </c>
      <c r="L100">
        <v>32.700000000000003</v>
      </c>
      <c r="M100">
        <v>177718</v>
      </c>
      <c r="N100">
        <f t="shared" si="4"/>
        <v>0</v>
      </c>
      <c r="Q100" t="s">
        <v>67</v>
      </c>
      <c r="R100" t="s">
        <v>1</v>
      </c>
      <c r="S100" s="1">
        <v>43780</v>
      </c>
      <c r="T100">
        <v>0</v>
      </c>
      <c r="U100">
        <v>7.8</v>
      </c>
      <c r="V100">
        <v>57479576</v>
      </c>
      <c r="W100">
        <f t="shared" si="5"/>
        <v>0</v>
      </c>
      <c r="Z100" t="s">
        <v>68</v>
      </c>
      <c r="AA100" t="s">
        <v>1</v>
      </c>
      <c r="AB100" s="1">
        <v>43780</v>
      </c>
      <c r="AC100">
        <v>0</v>
      </c>
      <c r="AD100">
        <v>13.25</v>
      </c>
      <c r="AE100">
        <v>780908</v>
      </c>
      <c r="AF100">
        <f t="shared" si="6"/>
        <v>0</v>
      </c>
      <c r="AI100" t="s">
        <v>69</v>
      </c>
      <c r="AJ100" t="s">
        <v>1</v>
      </c>
      <c r="AK100" s="1">
        <v>43780</v>
      </c>
      <c r="AL100">
        <v>0</v>
      </c>
      <c r="AM100">
        <v>1.52</v>
      </c>
      <c r="AN100">
        <v>80045</v>
      </c>
      <c r="AO100">
        <f t="shared" si="7"/>
        <v>0</v>
      </c>
    </row>
    <row r="101" spans="1:41" x14ac:dyDescent="0.25">
      <c r="A101" t="s">
        <v>65</v>
      </c>
      <c r="B101" t="s">
        <v>1</v>
      </c>
      <c r="C101" s="1">
        <v>43787</v>
      </c>
      <c r="D101">
        <v>0</v>
      </c>
      <c r="E101">
        <v>15.12045</v>
      </c>
      <c r="F101">
        <v>12093928</v>
      </c>
      <c r="H101" t="s">
        <v>66</v>
      </c>
      <c r="I101" t="s">
        <v>1</v>
      </c>
      <c r="J101" s="1">
        <v>43787</v>
      </c>
      <c r="K101">
        <v>0</v>
      </c>
      <c r="L101">
        <v>32.9</v>
      </c>
      <c r="M101">
        <v>180263</v>
      </c>
      <c r="N101">
        <f t="shared" si="4"/>
        <v>0</v>
      </c>
      <c r="Q101" t="s">
        <v>67</v>
      </c>
      <c r="R101" t="s">
        <v>1</v>
      </c>
      <c r="S101" s="1">
        <v>43787</v>
      </c>
      <c r="T101">
        <v>0</v>
      </c>
      <c r="U101">
        <v>7.8840000000000003</v>
      </c>
      <c r="V101">
        <v>332695339</v>
      </c>
      <c r="W101">
        <f t="shared" si="5"/>
        <v>0</v>
      </c>
      <c r="Z101" t="s">
        <v>68</v>
      </c>
      <c r="AA101" t="s">
        <v>1</v>
      </c>
      <c r="AB101" s="1">
        <v>43787</v>
      </c>
      <c r="AC101">
        <v>0</v>
      </c>
      <c r="AD101">
        <v>13.55</v>
      </c>
      <c r="AE101">
        <v>816878</v>
      </c>
      <c r="AF101">
        <f t="shared" si="6"/>
        <v>0</v>
      </c>
      <c r="AI101" t="s">
        <v>69</v>
      </c>
      <c r="AJ101" t="s">
        <v>1</v>
      </c>
      <c r="AK101" s="1">
        <v>43787</v>
      </c>
      <c r="AL101">
        <v>0</v>
      </c>
      <c r="AM101">
        <v>1.51</v>
      </c>
      <c r="AN101">
        <v>143946</v>
      </c>
      <c r="AO101">
        <f t="shared" si="7"/>
        <v>0</v>
      </c>
    </row>
    <row r="102" spans="1:41" x14ac:dyDescent="0.25">
      <c r="A102" t="s">
        <v>65</v>
      </c>
      <c r="B102" t="s">
        <v>1</v>
      </c>
      <c r="C102" s="1">
        <v>43794</v>
      </c>
      <c r="D102">
        <v>0</v>
      </c>
      <c r="E102">
        <v>14.615</v>
      </c>
      <c r="F102">
        <v>21231211</v>
      </c>
      <c r="H102" t="s">
        <v>66</v>
      </c>
      <c r="I102" t="s">
        <v>1</v>
      </c>
      <c r="J102" s="1">
        <v>43794</v>
      </c>
      <c r="K102">
        <v>0</v>
      </c>
      <c r="L102">
        <v>33.1</v>
      </c>
      <c r="M102">
        <v>177903</v>
      </c>
      <c r="N102">
        <f t="shared" si="4"/>
        <v>0</v>
      </c>
      <c r="Q102" t="s">
        <v>67</v>
      </c>
      <c r="R102" t="s">
        <v>1</v>
      </c>
      <c r="S102" s="1">
        <v>43794</v>
      </c>
      <c r="T102">
        <v>0</v>
      </c>
      <c r="U102">
        <v>7.9539999999999997</v>
      </c>
      <c r="V102">
        <v>40968508</v>
      </c>
      <c r="W102">
        <f t="shared" si="5"/>
        <v>0</v>
      </c>
      <c r="Z102" t="s">
        <v>68</v>
      </c>
      <c r="AA102" t="s">
        <v>1</v>
      </c>
      <c r="AB102" s="1">
        <v>43794</v>
      </c>
      <c r="AC102">
        <v>0</v>
      </c>
      <c r="AD102">
        <v>13.388</v>
      </c>
      <c r="AE102">
        <v>511885</v>
      </c>
      <c r="AF102">
        <f t="shared" si="6"/>
        <v>0</v>
      </c>
      <c r="AI102" t="s">
        <v>69</v>
      </c>
      <c r="AJ102" t="s">
        <v>1</v>
      </c>
      <c r="AK102" s="1">
        <v>43794</v>
      </c>
      <c r="AL102">
        <v>0</v>
      </c>
      <c r="AM102">
        <v>1.5</v>
      </c>
      <c r="AN102">
        <v>60197</v>
      </c>
      <c r="AO102">
        <f t="shared" si="7"/>
        <v>0</v>
      </c>
    </row>
    <row r="103" spans="1:41" x14ac:dyDescent="0.25">
      <c r="A103" t="s">
        <v>65</v>
      </c>
      <c r="B103" t="s">
        <v>1</v>
      </c>
      <c r="C103" s="1">
        <v>43801</v>
      </c>
      <c r="D103">
        <v>0</v>
      </c>
      <c r="E103">
        <v>14.89</v>
      </c>
      <c r="F103">
        <v>18250556</v>
      </c>
      <c r="H103" t="s">
        <v>66</v>
      </c>
      <c r="I103" t="s">
        <v>1</v>
      </c>
      <c r="J103" s="1">
        <v>43801</v>
      </c>
      <c r="K103">
        <v>0</v>
      </c>
      <c r="L103">
        <v>33.049999999999997</v>
      </c>
      <c r="M103">
        <v>253723</v>
      </c>
      <c r="N103">
        <f t="shared" si="4"/>
        <v>0</v>
      </c>
      <c r="Q103" t="s">
        <v>67</v>
      </c>
      <c r="R103" t="s">
        <v>1</v>
      </c>
      <c r="S103" s="1">
        <v>43801</v>
      </c>
      <c r="T103">
        <v>0</v>
      </c>
      <c r="U103">
        <v>7.72</v>
      </c>
      <c r="V103">
        <v>74029652</v>
      </c>
      <c r="W103">
        <f t="shared" si="5"/>
        <v>0</v>
      </c>
      <c r="Z103" t="s">
        <v>68</v>
      </c>
      <c r="AA103" t="s">
        <v>1</v>
      </c>
      <c r="AB103" s="1">
        <v>43801</v>
      </c>
      <c r="AC103">
        <v>0</v>
      </c>
      <c r="AD103">
        <v>13.4</v>
      </c>
      <c r="AE103">
        <v>515447</v>
      </c>
      <c r="AF103">
        <f t="shared" si="6"/>
        <v>0</v>
      </c>
      <c r="AI103" t="s">
        <v>69</v>
      </c>
      <c r="AJ103" t="s">
        <v>1</v>
      </c>
      <c r="AK103" s="1">
        <v>43801</v>
      </c>
      <c r="AL103">
        <v>0</v>
      </c>
      <c r="AM103">
        <v>1.36</v>
      </c>
      <c r="AN103">
        <v>705721</v>
      </c>
      <c r="AO103">
        <f t="shared" si="7"/>
        <v>0</v>
      </c>
    </row>
    <row r="104" spans="1:41" x14ac:dyDescent="0.25">
      <c r="A104" t="s">
        <v>65</v>
      </c>
      <c r="B104" t="s">
        <v>1</v>
      </c>
      <c r="C104" s="1">
        <v>43808</v>
      </c>
      <c r="D104">
        <v>0</v>
      </c>
      <c r="E104">
        <v>15.5</v>
      </c>
      <c r="F104">
        <v>26462114</v>
      </c>
      <c r="H104" t="s">
        <v>66</v>
      </c>
      <c r="I104" t="s">
        <v>1</v>
      </c>
      <c r="J104" s="1">
        <v>43808</v>
      </c>
      <c r="K104">
        <v>0</v>
      </c>
      <c r="L104">
        <v>33.299999999999997</v>
      </c>
      <c r="M104">
        <v>384122</v>
      </c>
      <c r="N104">
        <f t="shared" si="4"/>
        <v>0</v>
      </c>
      <c r="Q104" t="s">
        <v>67</v>
      </c>
      <c r="R104" t="s">
        <v>1</v>
      </c>
      <c r="S104" s="1">
        <v>43808</v>
      </c>
      <c r="T104">
        <v>0</v>
      </c>
      <c r="U104">
        <v>7.8771899999999997</v>
      </c>
      <c r="V104">
        <v>54480707</v>
      </c>
      <c r="W104">
        <f t="shared" si="5"/>
        <v>0</v>
      </c>
      <c r="Z104" t="s">
        <v>68</v>
      </c>
      <c r="AA104" t="s">
        <v>1</v>
      </c>
      <c r="AB104" s="1">
        <v>43808</v>
      </c>
      <c r="AC104">
        <v>0</v>
      </c>
      <c r="AD104">
        <v>13.25</v>
      </c>
      <c r="AE104">
        <v>420308</v>
      </c>
      <c r="AF104">
        <f t="shared" si="6"/>
        <v>0</v>
      </c>
      <c r="AI104" t="s">
        <v>69</v>
      </c>
      <c r="AJ104" t="s">
        <v>1</v>
      </c>
      <c r="AK104" s="1">
        <v>43808</v>
      </c>
      <c r="AL104">
        <v>0</v>
      </c>
      <c r="AM104">
        <v>1.23</v>
      </c>
      <c r="AN104">
        <v>1751415</v>
      </c>
      <c r="AO104">
        <f t="shared" si="7"/>
        <v>0</v>
      </c>
    </row>
    <row r="105" spans="1:41" x14ac:dyDescent="0.25">
      <c r="A105" t="s">
        <v>65</v>
      </c>
      <c r="B105" t="s">
        <v>1</v>
      </c>
      <c r="C105" s="1">
        <v>43815</v>
      </c>
      <c r="D105">
        <v>0</v>
      </c>
      <c r="E105">
        <v>15.97</v>
      </c>
      <c r="F105">
        <v>21643879</v>
      </c>
      <c r="H105" t="s">
        <v>66</v>
      </c>
      <c r="I105" t="s">
        <v>1</v>
      </c>
      <c r="J105" s="1">
        <v>43815</v>
      </c>
      <c r="K105">
        <v>0</v>
      </c>
      <c r="L105">
        <v>34.4</v>
      </c>
      <c r="M105">
        <v>227063</v>
      </c>
      <c r="N105">
        <f t="shared" si="4"/>
        <v>0</v>
      </c>
      <c r="Q105" t="s">
        <v>67</v>
      </c>
      <c r="R105" t="s">
        <v>1</v>
      </c>
      <c r="S105" s="1">
        <v>43815</v>
      </c>
      <c r="T105">
        <v>0</v>
      </c>
      <c r="U105">
        <v>8.1181599999999996</v>
      </c>
      <c r="V105">
        <v>47035538</v>
      </c>
      <c r="W105">
        <f t="shared" si="5"/>
        <v>0</v>
      </c>
      <c r="Z105" t="s">
        <v>68</v>
      </c>
      <c r="AA105" t="s">
        <v>1</v>
      </c>
      <c r="AB105" s="1">
        <v>43815</v>
      </c>
      <c r="AC105">
        <v>0</v>
      </c>
      <c r="AD105">
        <v>13.3</v>
      </c>
      <c r="AE105">
        <v>577698</v>
      </c>
      <c r="AF105">
        <f t="shared" si="6"/>
        <v>0</v>
      </c>
      <c r="AI105" t="s">
        <v>69</v>
      </c>
      <c r="AJ105" t="s">
        <v>1</v>
      </c>
      <c r="AK105" s="1">
        <v>43815</v>
      </c>
      <c r="AL105">
        <v>0</v>
      </c>
      <c r="AM105">
        <v>1.37</v>
      </c>
      <c r="AN105">
        <v>2960512</v>
      </c>
      <c r="AO105">
        <f t="shared" si="7"/>
        <v>0</v>
      </c>
    </row>
    <row r="106" spans="1:41" x14ac:dyDescent="0.25">
      <c r="A106" t="s">
        <v>65</v>
      </c>
      <c r="B106" t="s">
        <v>1</v>
      </c>
      <c r="C106" s="1">
        <v>43822</v>
      </c>
      <c r="D106">
        <v>0</v>
      </c>
      <c r="E106">
        <v>16.392869999999998</v>
      </c>
      <c r="F106">
        <v>5764578</v>
      </c>
      <c r="H106" t="s">
        <v>66</v>
      </c>
      <c r="I106" t="s">
        <v>1</v>
      </c>
      <c r="J106" s="1">
        <v>43822</v>
      </c>
      <c r="K106">
        <v>0</v>
      </c>
      <c r="L106">
        <v>33.1</v>
      </c>
      <c r="M106">
        <v>84617</v>
      </c>
      <c r="N106">
        <f t="shared" si="4"/>
        <v>0</v>
      </c>
      <c r="Q106" t="s">
        <v>67</v>
      </c>
      <c r="R106" t="s">
        <v>1</v>
      </c>
      <c r="S106" s="1">
        <v>43822</v>
      </c>
      <c r="T106">
        <v>0</v>
      </c>
      <c r="U106">
        <v>8.2451799999999995</v>
      </c>
      <c r="V106">
        <v>15060925</v>
      </c>
      <c r="W106">
        <f t="shared" si="5"/>
        <v>0</v>
      </c>
      <c r="Z106" t="s">
        <v>68</v>
      </c>
      <c r="AA106" t="s">
        <v>1</v>
      </c>
      <c r="AB106" s="1">
        <v>43822</v>
      </c>
      <c r="AC106">
        <v>0</v>
      </c>
      <c r="AD106">
        <v>13.25</v>
      </c>
      <c r="AE106">
        <v>109185</v>
      </c>
      <c r="AF106">
        <f t="shared" si="6"/>
        <v>0</v>
      </c>
      <c r="AI106" t="s">
        <v>69</v>
      </c>
      <c r="AJ106" t="s">
        <v>1</v>
      </c>
      <c r="AK106" s="1">
        <v>43822</v>
      </c>
      <c r="AL106">
        <v>0</v>
      </c>
      <c r="AM106">
        <v>1.29</v>
      </c>
      <c r="AN106">
        <v>625630</v>
      </c>
      <c r="AO106">
        <f t="shared" si="7"/>
        <v>0</v>
      </c>
    </row>
    <row r="107" spans="1:41" x14ac:dyDescent="0.25">
      <c r="A107" t="s">
        <v>65</v>
      </c>
      <c r="B107" t="s">
        <v>1</v>
      </c>
      <c r="C107" s="1">
        <v>43829</v>
      </c>
      <c r="D107">
        <v>0</v>
      </c>
      <c r="E107">
        <v>16.510000000000002</v>
      </c>
      <c r="F107">
        <v>25551476</v>
      </c>
      <c r="H107" t="s">
        <v>66</v>
      </c>
      <c r="I107" t="s">
        <v>1</v>
      </c>
      <c r="J107" s="1">
        <v>43829</v>
      </c>
      <c r="K107">
        <v>0</v>
      </c>
      <c r="L107">
        <v>34.064990000000002</v>
      </c>
      <c r="M107">
        <v>77805</v>
      </c>
      <c r="N107">
        <f t="shared" si="4"/>
        <v>0</v>
      </c>
      <c r="Q107" t="s">
        <v>67</v>
      </c>
      <c r="R107" t="s">
        <v>1</v>
      </c>
      <c r="S107" s="1">
        <v>43829</v>
      </c>
      <c r="T107">
        <v>0</v>
      </c>
      <c r="U107">
        <v>8.3047400000000007</v>
      </c>
      <c r="V107">
        <v>39295474</v>
      </c>
      <c r="W107">
        <f t="shared" si="5"/>
        <v>0</v>
      </c>
      <c r="Z107" t="s">
        <v>68</v>
      </c>
      <c r="AA107" t="s">
        <v>1</v>
      </c>
      <c r="AB107" s="1">
        <v>43829</v>
      </c>
      <c r="AC107">
        <v>0</v>
      </c>
      <c r="AD107">
        <v>13.475</v>
      </c>
      <c r="AE107">
        <v>68949</v>
      </c>
      <c r="AF107">
        <f t="shared" si="6"/>
        <v>0</v>
      </c>
      <c r="AI107" t="s">
        <v>69</v>
      </c>
      <c r="AJ107" t="s">
        <v>1</v>
      </c>
      <c r="AK107" s="1">
        <v>43829</v>
      </c>
      <c r="AL107">
        <v>0</v>
      </c>
      <c r="AM107">
        <v>1.3</v>
      </c>
      <c r="AN107">
        <v>10760</v>
      </c>
      <c r="AO107">
        <f t="shared" si="7"/>
        <v>0</v>
      </c>
    </row>
    <row r="108" spans="1:41" x14ac:dyDescent="0.25">
      <c r="A108" t="s">
        <v>65</v>
      </c>
      <c r="B108" t="s">
        <v>1</v>
      </c>
      <c r="C108" s="1">
        <v>43836</v>
      </c>
      <c r="D108">
        <v>0</v>
      </c>
      <c r="E108">
        <v>16.953399999999998</v>
      </c>
      <c r="F108">
        <v>16620911</v>
      </c>
      <c r="H108" t="s">
        <v>66</v>
      </c>
      <c r="I108" t="s">
        <v>1</v>
      </c>
      <c r="J108" s="1">
        <v>43836</v>
      </c>
      <c r="K108">
        <v>0</v>
      </c>
      <c r="L108">
        <v>36.4</v>
      </c>
      <c r="M108">
        <v>123586</v>
      </c>
      <c r="N108">
        <f t="shared" si="4"/>
        <v>0</v>
      </c>
      <c r="Q108" t="s">
        <v>67</v>
      </c>
      <c r="R108" t="s">
        <v>1</v>
      </c>
      <c r="S108" s="1">
        <v>43836</v>
      </c>
      <c r="T108">
        <v>0</v>
      </c>
      <c r="U108">
        <v>8.1935000000000002</v>
      </c>
      <c r="V108">
        <v>36757524</v>
      </c>
      <c r="W108">
        <f t="shared" si="5"/>
        <v>0</v>
      </c>
      <c r="Z108" t="s">
        <v>68</v>
      </c>
      <c r="AA108" t="s">
        <v>1</v>
      </c>
      <c r="AB108" s="1">
        <v>43836</v>
      </c>
      <c r="AC108">
        <v>0</v>
      </c>
      <c r="AD108">
        <v>14.35</v>
      </c>
      <c r="AE108">
        <v>478928</v>
      </c>
      <c r="AF108">
        <f t="shared" si="6"/>
        <v>0</v>
      </c>
      <c r="AI108" t="s">
        <v>69</v>
      </c>
      <c r="AJ108" t="s">
        <v>1</v>
      </c>
      <c r="AK108" s="1">
        <v>43836</v>
      </c>
      <c r="AL108">
        <v>0</v>
      </c>
      <c r="AM108">
        <v>1.38</v>
      </c>
      <c r="AN108">
        <v>85087</v>
      </c>
      <c r="AO108">
        <f t="shared" si="7"/>
        <v>0</v>
      </c>
    </row>
    <row r="109" spans="1:41" x14ac:dyDescent="0.25">
      <c r="A109" t="s">
        <v>65</v>
      </c>
      <c r="B109" t="s">
        <v>1</v>
      </c>
      <c r="C109" s="1">
        <v>43843</v>
      </c>
      <c r="D109">
        <v>0</v>
      </c>
      <c r="E109">
        <v>17.225000000000001</v>
      </c>
      <c r="F109">
        <v>29919572</v>
      </c>
      <c r="H109" t="s">
        <v>66</v>
      </c>
      <c r="I109" t="s">
        <v>1</v>
      </c>
      <c r="J109" s="1">
        <v>43843</v>
      </c>
      <c r="K109">
        <v>0</v>
      </c>
      <c r="L109">
        <v>37.6</v>
      </c>
      <c r="M109">
        <v>238146</v>
      </c>
      <c r="N109">
        <f t="shared" si="4"/>
        <v>0</v>
      </c>
      <c r="Q109" t="s">
        <v>67</v>
      </c>
      <c r="R109" t="s">
        <v>1</v>
      </c>
      <c r="S109" s="1">
        <v>43843</v>
      </c>
      <c r="T109">
        <v>0</v>
      </c>
      <c r="U109">
        <v>8.1999999999999993</v>
      </c>
      <c r="V109">
        <v>46035564</v>
      </c>
      <c r="W109">
        <f t="shared" si="5"/>
        <v>0</v>
      </c>
      <c r="Z109" t="s">
        <v>68</v>
      </c>
      <c r="AA109" t="s">
        <v>1</v>
      </c>
      <c r="AB109" s="1">
        <v>43843</v>
      </c>
      <c r="AC109">
        <v>0</v>
      </c>
      <c r="AD109">
        <v>14.75</v>
      </c>
      <c r="AE109">
        <v>783564</v>
      </c>
      <c r="AF109">
        <f t="shared" si="6"/>
        <v>0</v>
      </c>
      <c r="AI109" t="s">
        <v>69</v>
      </c>
      <c r="AJ109" t="s">
        <v>1</v>
      </c>
      <c r="AK109" s="1">
        <v>43843</v>
      </c>
      <c r="AL109">
        <v>0</v>
      </c>
      <c r="AM109">
        <v>1.41</v>
      </c>
      <c r="AN109">
        <v>235901</v>
      </c>
      <c r="AO109">
        <f t="shared" si="7"/>
        <v>0</v>
      </c>
    </row>
    <row r="110" spans="1:41" x14ac:dyDescent="0.25">
      <c r="A110" t="s">
        <v>65</v>
      </c>
      <c r="B110" t="s">
        <v>1</v>
      </c>
      <c r="C110" s="1">
        <v>43850</v>
      </c>
      <c r="D110">
        <v>0</v>
      </c>
      <c r="E110">
        <v>17.214469999999999</v>
      </c>
      <c r="F110">
        <v>18322007</v>
      </c>
      <c r="H110" t="s">
        <v>66</v>
      </c>
      <c r="I110" t="s">
        <v>1</v>
      </c>
      <c r="J110" s="1">
        <v>43850</v>
      </c>
      <c r="K110">
        <v>0</v>
      </c>
      <c r="L110">
        <v>36.450000000000003</v>
      </c>
      <c r="M110">
        <v>99295</v>
      </c>
      <c r="N110">
        <f t="shared" si="4"/>
        <v>0</v>
      </c>
      <c r="Q110" t="s">
        <v>67</v>
      </c>
      <c r="R110" t="s">
        <v>1</v>
      </c>
      <c r="S110" s="1">
        <v>43850</v>
      </c>
      <c r="T110">
        <v>0</v>
      </c>
      <c r="U110">
        <v>7.61</v>
      </c>
      <c r="V110">
        <v>50315256</v>
      </c>
      <c r="W110">
        <f t="shared" si="5"/>
        <v>0</v>
      </c>
      <c r="Z110" t="s">
        <v>68</v>
      </c>
      <c r="AA110" t="s">
        <v>1</v>
      </c>
      <c r="AB110" s="1">
        <v>43850</v>
      </c>
      <c r="AC110">
        <v>0</v>
      </c>
      <c r="AD110">
        <v>14.4</v>
      </c>
      <c r="AE110">
        <v>294223</v>
      </c>
      <c r="AF110">
        <f t="shared" si="6"/>
        <v>0</v>
      </c>
      <c r="AI110" t="s">
        <v>69</v>
      </c>
      <c r="AJ110" t="s">
        <v>1</v>
      </c>
      <c r="AK110" s="1">
        <v>43850</v>
      </c>
      <c r="AL110">
        <v>0</v>
      </c>
      <c r="AM110">
        <v>1.33</v>
      </c>
      <c r="AN110">
        <v>164141</v>
      </c>
      <c r="AO110">
        <f t="shared" si="7"/>
        <v>0</v>
      </c>
    </row>
    <row r="111" spans="1:41" x14ac:dyDescent="0.25">
      <c r="A111" t="s">
        <v>65</v>
      </c>
      <c r="B111" t="s">
        <v>1</v>
      </c>
      <c r="C111" s="1">
        <v>43857</v>
      </c>
      <c r="D111">
        <v>0</v>
      </c>
      <c r="E111">
        <v>16</v>
      </c>
      <c r="F111">
        <v>22014776</v>
      </c>
      <c r="H111" t="s">
        <v>66</v>
      </c>
      <c r="I111" t="s">
        <v>1</v>
      </c>
      <c r="J111" s="1">
        <v>43857</v>
      </c>
      <c r="K111">
        <v>0</v>
      </c>
      <c r="L111">
        <v>35</v>
      </c>
      <c r="M111">
        <v>202811</v>
      </c>
      <c r="N111">
        <f t="shared" si="4"/>
        <v>0</v>
      </c>
      <c r="Q111" t="s">
        <v>67</v>
      </c>
      <c r="R111" t="s">
        <v>1</v>
      </c>
      <c r="S111" s="1">
        <v>43857</v>
      </c>
      <c r="T111">
        <v>0</v>
      </c>
      <c r="U111">
        <v>7.0810000000000004</v>
      </c>
      <c r="V111">
        <v>76796576</v>
      </c>
      <c r="W111">
        <f t="shared" si="5"/>
        <v>0</v>
      </c>
      <c r="Z111" t="s">
        <v>68</v>
      </c>
      <c r="AA111" t="s">
        <v>1</v>
      </c>
      <c r="AB111" s="1">
        <v>43857</v>
      </c>
      <c r="AC111">
        <v>0</v>
      </c>
      <c r="AD111">
        <v>14.55</v>
      </c>
      <c r="AE111">
        <v>169298</v>
      </c>
      <c r="AF111">
        <f t="shared" si="6"/>
        <v>0</v>
      </c>
      <c r="AI111" t="s">
        <v>69</v>
      </c>
      <c r="AJ111" t="s">
        <v>1</v>
      </c>
      <c r="AK111" s="1">
        <v>43857</v>
      </c>
      <c r="AL111">
        <v>0</v>
      </c>
      <c r="AM111">
        <v>1.25</v>
      </c>
      <c r="AN111">
        <v>260178</v>
      </c>
      <c r="AO111">
        <f t="shared" si="7"/>
        <v>0</v>
      </c>
    </row>
    <row r="112" spans="1:41" x14ac:dyDescent="0.25">
      <c r="A112" t="s">
        <v>65</v>
      </c>
      <c r="B112" t="s">
        <v>1</v>
      </c>
      <c r="C112" s="1">
        <v>43864</v>
      </c>
      <c r="D112">
        <v>0</v>
      </c>
      <c r="E112">
        <v>15.887449999999999</v>
      </c>
      <c r="F112">
        <v>21968933</v>
      </c>
      <c r="H112" t="s">
        <v>66</v>
      </c>
      <c r="I112" t="s">
        <v>1</v>
      </c>
      <c r="J112" s="1">
        <v>43864</v>
      </c>
      <c r="K112">
        <v>0</v>
      </c>
      <c r="L112">
        <v>33.5</v>
      </c>
      <c r="M112">
        <v>287515</v>
      </c>
      <c r="N112">
        <f t="shared" si="4"/>
        <v>0</v>
      </c>
      <c r="Q112" t="s">
        <v>67</v>
      </c>
      <c r="R112" t="s">
        <v>1</v>
      </c>
      <c r="S112" s="1">
        <v>43864</v>
      </c>
      <c r="T112">
        <v>0</v>
      </c>
      <c r="U112">
        <v>7.1267500000000004</v>
      </c>
      <c r="V112">
        <v>46636175</v>
      </c>
      <c r="W112">
        <f t="shared" si="5"/>
        <v>0</v>
      </c>
      <c r="Z112" t="s">
        <v>68</v>
      </c>
      <c r="AA112" t="s">
        <v>1</v>
      </c>
      <c r="AB112" s="1">
        <v>43864</v>
      </c>
      <c r="AC112">
        <v>0</v>
      </c>
      <c r="AD112">
        <v>15.45</v>
      </c>
      <c r="AE112">
        <v>614054</v>
      </c>
      <c r="AF112">
        <f t="shared" si="6"/>
        <v>0</v>
      </c>
      <c r="AI112" t="s">
        <v>69</v>
      </c>
      <c r="AJ112" t="s">
        <v>1</v>
      </c>
      <c r="AK112" s="1">
        <v>43864</v>
      </c>
      <c r="AL112">
        <v>0</v>
      </c>
      <c r="AM112">
        <v>1.31</v>
      </c>
      <c r="AN112">
        <v>402993</v>
      </c>
      <c r="AO112">
        <f t="shared" si="7"/>
        <v>0</v>
      </c>
    </row>
    <row r="113" spans="1:41" x14ac:dyDescent="0.25">
      <c r="A113" t="s">
        <v>65</v>
      </c>
      <c r="B113" t="s">
        <v>1</v>
      </c>
      <c r="C113" s="1">
        <v>43871</v>
      </c>
      <c r="D113">
        <v>0</v>
      </c>
      <c r="E113">
        <v>15.9</v>
      </c>
      <c r="F113">
        <v>22706442</v>
      </c>
      <c r="H113" t="s">
        <v>66</v>
      </c>
      <c r="I113" t="s">
        <v>1</v>
      </c>
      <c r="J113" s="1">
        <v>43871</v>
      </c>
      <c r="K113">
        <v>0</v>
      </c>
      <c r="L113">
        <v>35.85</v>
      </c>
      <c r="M113">
        <v>235747</v>
      </c>
      <c r="N113">
        <f t="shared" si="4"/>
        <v>0</v>
      </c>
      <c r="Q113" t="s">
        <v>67</v>
      </c>
      <c r="R113" t="s">
        <v>1</v>
      </c>
      <c r="S113" s="1">
        <v>43871</v>
      </c>
      <c r="T113">
        <v>0</v>
      </c>
      <c r="U113">
        <v>7.2380000000000004</v>
      </c>
      <c r="V113">
        <v>65175274</v>
      </c>
      <c r="W113">
        <f t="shared" si="5"/>
        <v>0</v>
      </c>
      <c r="Z113" t="s">
        <v>68</v>
      </c>
      <c r="AA113" t="s">
        <v>1</v>
      </c>
      <c r="AB113" s="1">
        <v>43871</v>
      </c>
      <c r="AC113">
        <v>0</v>
      </c>
      <c r="AD113">
        <v>15.15</v>
      </c>
      <c r="AE113">
        <v>337529</v>
      </c>
      <c r="AF113">
        <f t="shared" si="6"/>
        <v>0</v>
      </c>
      <c r="AI113" t="s">
        <v>69</v>
      </c>
      <c r="AJ113" t="s">
        <v>1</v>
      </c>
      <c r="AK113" s="1">
        <v>43871</v>
      </c>
      <c r="AL113">
        <v>0</v>
      </c>
      <c r="AM113">
        <v>1.27</v>
      </c>
      <c r="AN113">
        <v>572024</v>
      </c>
      <c r="AO113">
        <f t="shared" si="7"/>
        <v>0</v>
      </c>
    </row>
    <row r="114" spans="1:41" x14ac:dyDescent="0.25">
      <c r="A114" t="s">
        <v>65</v>
      </c>
      <c r="B114" t="s">
        <v>1</v>
      </c>
      <c r="C114" s="1">
        <v>43878</v>
      </c>
      <c r="D114">
        <v>0</v>
      </c>
      <c r="E114">
        <v>15.83</v>
      </c>
      <c r="F114">
        <v>13891592</v>
      </c>
      <c r="H114" t="s">
        <v>66</v>
      </c>
      <c r="I114" t="s">
        <v>1</v>
      </c>
      <c r="J114" s="1">
        <v>43878</v>
      </c>
      <c r="K114">
        <v>0</v>
      </c>
      <c r="L114">
        <v>35.799999999999997</v>
      </c>
      <c r="M114">
        <v>101483</v>
      </c>
      <c r="N114">
        <f t="shared" si="4"/>
        <v>0</v>
      </c>
      <c r="Q114" t="s">
        <v>67</v>
      </c>
      <c r="R114" t="s">
        <v>1</v>
      </c>
      <c r="S114" s="1">
        <v>43878</v>
      </c>
      <c r="T114">
        <v>0</v>
      </c>
      <c r="U114">
        <v>7.21</v>
      </c>
      <c r="V114">
        <v>27670311</v>
      </c>
      <c r="W114">
        <f t="shared" si="5"/>
        <v>0</v>
      </c>
      <c r="Z114" t="s">
        <v>68</v>
      </c>
      <c r="AA114" t="s">
        <v>1</v>
      </c>
      <c r="AB114" s="1">
        <v>43878</v>
      </c>
      <c r="AC114">
        <v>0</v>
      </c>
      <c r="AD114">
        <v>16.350000000000001</v>
      </c>
      <c r="AE114">
        <v>613660</v>
      </c>
      <c r="AF114">
        <f t="shared" si="6"/>
        <v>0</v>
      </c>
      <c r="AI114" t="s">
        <v>69</v>
      </c>
      <c r="AJ114" t="s">
        <v>1</v>
      </c>
      <c r="AK114" s="1">
        <v>43878</v>
      </c>
      <c r="AL114">
        <v>0</v>
      </c>
      <c r="AM114">
        <v>1.31</v>
      </c>
      <c r="AN114">
        <v>133740</v>
      </c>
      <c r="AO114">
        <f t="shared" si="7"/>
        <v>0</v>
      </c>
    </row>
    <row r="115" spans="1:41" x14ac:dyDescent="0.25">
      <c r="A115" t="s">
        <v>65</v>
      </c>
      <c r="B115" t="s">
        <v>1</v>
      </c>
      <c r="C115" s="1">
        <v>43885</v>
      </c>
      <c r="D115">
        <v>0</v>
      </c>
      <c r="E115">
        <v>14.065</v>
      </c>
      <c r="F115">
        <v>31879085</v>
      </c>
      <c r="H115" t="s">
        <v>66</v>
      </c>
      <c r="I115" t="s">
        <v>1</v>
      </c>
      <c r="J115" s="1">
        <v>43885</v>
      </c>
      <c r="K115">
        <v>0</v>
      </c>
      <c r="L115">
        <v>30.119199999999999</v>
      </c>
      <c r="M115">
        <v>544867</v>
      </c>
      <c r="N115">
        <f t="shared" si="4"/>
        <v>0</v>
      </c>
      <c r="Q115" t="s">
        <v>67</v>
      </c>
      <c r="R115" t="s">
        <v>1</v>
      </c>
      <c r="S115" s="1">
        <v>43885</v>
      </c>
      <c r="T115">
        <v>0</v>
      </c>
      <c r="U115">
        <v>6.0580999999999996</v>
      </c>
      <c r="V115">
        <v>69355305</v>
      </c>
      <c r="W115">
        <f t="shared" si="5"/>
        <v>0</v>
      </c>
      <c r="Z115" t="s">
        <v>68</v>
      </c>
      <c r="AA115" t="s">
        <v>1</v>
      </c>
      <c r="AB115" s="1">
        <v>43885</v>
      </c>
      <c r="AC115">
        <v>0</v>
      </c>
      <c r="AD115">
        <v>14</v>
      </c>
      <c r="AE115">
        <v>481702</v>
      </c>
      <c r="AF115">
        <f t="shared" si="6"/>
        <v>0</v>
      </c>
      <c r="AI115" t="s">
        <v>69</v>
      </c>
      <c r="AJ115" t="s">
        <v>1</v>
      </c>
      <c r="AK115" s="1">
        <v>43885</v>
      </c>
      <c r="AL115">
        <v>0</v>
      </c>
      <c r="AM115">
        <v>1.2</v>
      </c>
      <c r="AN115">
        <v>146046</v>
      </c>
      <c r="AO115">
        <f t="shared" si="7"/>
        <v>0</v>
      </c>
    </row>
    <row r="116" spans="1:41" x14ac:dyDescent="0.25">
      <c r="A116" t="s">
        <v>65</v>
      </c>
      <c r="B116" t="s">
        <v>1</v>
      </c>
      <c r="C116" s="1">
        <v>43892</v>
      </c>
      <c r="D116">
        <v>0</v>
      </c>
      <c r="E116">
        <v>13.1228</v>
      </c>
      <c r="F116">
        <v>41591762</v>
      </c>
      <c r="H116" t="s">
        <v>66</v>
      </c>
      <c r="I116" t="s">
        <v>1</v>
      </c>
      <c r="J116" s="1">
        <v>43892</v>
      </c>
      <c r="K116">
        <v>0</v>
      </c>
      <c r="L116">
        <v>28.1494</v>
      </c>
      <c r="M116">
        <v>387542</v>
      </c>
      <c r="N116">
        <f t="shared" si="4"/>
        <v>0</v>
      </c>
      <c r="Q116" t="s">
        <v>67</v>
      </c>
      <c r="R116" t="s">
        <v>1</v>
      </c>
      <c r="S116" s="1">
        <v>43892</v>
      </c>
      <c r="T116">
        <v>0</v>
      </c>
      <c r="U116">
        <v>5.532</v>
      </c>
      <c r="V116">
        <v>100708413</v>
      </c>
      <c r="W116">
        <f t="shared" si="5"/>
        <v>0</v>
      </c>
      <c r="Z116" t="s">
        <v>68</v>
      </c>
      <c r="AA116" t="s">
        <v>1</v>
      </c>
      <c r="AB116" s="1">
        <v>43892</v>
      </c>
      <c r="AC116">
        <v>0</v>
      </c>
      <c r="AD116">
        <v>13.4</v>
      </c>
      <c r="AE116">
        <v>517375</v>
      </c>
      <c r="AF116">
        <f t="shared" si="6"/>
        <v>0</v>
      </c>
      <c r="AI116" t="s">
        <v>69</v>
      </c>
      <c r="AJ116" t="s">
        <v>1</v>
      </c>
      <c r="AK116" s="1">
        <v>43892</v>
      </c>
      <c r="AL116">
        <v>0</v>
      </c>
      <c r="AM116">
        <v>1.17</v>
      </c>
      <c r="AN116">
        <v>538465</v>
      </c>
      <c r="AO116">
        <f t="shared" si="7"/>
        <v>0</v>
      </c>
    </row>
    <row r="117" spans="1:41" x14ac:dyDescent="0.25">
      <c r="A117" t="s">
        <v>65</v>
      </c>
      <c r="B117" t="s">
        <v>1</v>
      </c>
      <c r="C117" s="1">
        <v>43899</v>
      </c>
      <c r="D117">
        <v>0</v>
      </c>
      <c r="E117">
        <v>10.8</v>
      </c>
      <c r="F117">
        <v>107129925</v>
      </c>
      <c r="H117" t="s">
        <v>66</v>
      </c>
      <c r="I117" t="s">
        <v>1</v>
      </c>
      <c r="J117" s="1">
        <v>43899</v>
      </c>
      <c r="K117">
        <v>0</v>
      </c>
      <c r="L117">
        <v>19.899999999999999</v>
      </c>
      <c r="M117">
        <v>898399</v>
      </c>
      <c r="N117">
        <f t="shared" si="4"/>
        <v>0</v>
      </c>
      <c r="Q117" t="s">
        <v>67</v>
      </c>
      <c r="R117" t="s">
        <v>1</v>
      </c>
      <c r="S117" s="1">
        <v>43899</v>
      </c>
      <c r="T117">
        <v>0</v>
      </c>
      <c r="U117">
        <v>4.6139999999999999</v>
      </c>
      <c r="V117">
        <v>136544820</v>
      </c>
      <c r="W117">
        <f t="shared" si="5"/>
        <v>0</v>
      </c>
      <c r="Z117" t="s">
        <v>68</v>
      </c>
      <c r="AA117" t="s">
        <v>1</v>
      </c>
      <c r="AB117" s="1">
        <v>43899</v>
      </c>
      <c r="AC117">
        <v>0</v>
      </c>
      <c r="AD117">
        <v>10.5</v>
      </c>
      <c r="AE117">
        <v>1563198</v>
      </c>
      <c r="AF117">
        <f t="shared" si="6"/>
        <v>0</v>
      </c>
      <c r="AI117" t="s">
        <v>69</v>
      </c>
      <c r="AJ117" t="s">
        <v>1</v>
      </c>
      <c r="AK117" s="1">
        <v>43899</v>
      </c>
      <c r="AL117">
        <v>0</v>
      </c>
      <c r="AM117">
        <v>1.01</v>
      </c>
      <c r="AN117">
        <v>157825</v>
      </c>
      <c r="AO117">
        <f t="shared" si="7"/>
        <v>0</v>
      </c>
    </row>
    <row r="118" spans="1:41" x14ac:dyDescent="0.25">
      <c r="A118" t="s">
        <v>65</v>
      </c>
      <c r="B118" t="s">
        <v>1</v>
      </c>
      <c r="C118" s="1">
        <v>43906</v>
      </c>
      <c r="D118">
        <v>0</v>
      </c>
      <c r="E118">
        <v>9.7200000000000006</v>
      </c>
      <c r="F118">
        <v>69835660</v>
      </c>
      <c r="H118" t="s">
        <v>66</v>
      </c>
      <c r="I118" t="s">
        <v>1</v>
      </c>
      <c r="J118" s="1">
        <v>43906</v>
      </c>
      <c r="K118">
        <v>0</v>
      </c>
      <c r="L118">
        <v>17.760000000000002</v>
      </c>
      <c r="M118">
        <v>341855</v>
      </c>
      <c r="N118">
        <f t="shared" si="4"/>
        <v>0</v>
      </c>
      <c r="Q118" t="s">
        <v>67</v>
      </c>
      <c r="R118" t="s">
        <v>1</v>
      </c>
      <c r="S118" s="1">
        <v>43906</v>
      </c>
      <c r="T118">
        <v>0</v>
      </c>
      <c r="U118">
        <v>4.4189999999999996</v>
      </c>
      <c r="V118">
        <v>84984440</v>
      </c>
      <c r="W118">
        <f t="shared" si="5"/>
        <v>0</v>
      </c>
      <c r="Z118" t="s">
        <v>68</v>
      </c>
      <c r="AA118" t="s">
        <v>1</v>
      </c>
      <c r="AB118" s="1">
        <v>43906</v>
      </c>
      <c r="AC118">
        <v>0</v>
      </c>
      <c r="AD118">
        <v>8</v>
      </c>
      <c r="AE118">
        <v>1158241</v>
      </c>
      <c r="AF118">
        <f t="shared" si="6"/>
        <v>0</v>
      </c>
      <c r="AI118" t="s">
        <v>69</v>
      </c>
      <c r="AJ118" t="s">
        <v>1</v>
      </c>
      <c r="AK118" s="1">
        <v>43906</v>
      </c>
      <c r="AL118">
        <v>0</v>
      </c>
      <c r="AM118">
        <v>0.77</v>
      </c>
      <c r="AN118">
        <v>265061</v>
      </c>
      <c r="AO118">
        <f t="shared" si="7"/>
        <v>0</v>
      </c>
    </row>
    <row r="119" spans="1:41" x14ac:dyDescent="0.25">
      <c r="A119" t="s">
        <v>65</v>
      </c>
      <c r="B119" t="s">
        <v>1</v>
      </c>
      <c r="C119" s="1">
        <v>43913</v>
      </c>
      <c r="D119">
        <v>0</v>
      </c>
      <c r="E119">
        <v>8.9640000000000004</v>
      </c>
      <c r="F119">
        <v>43416510</v>
      </c>
      <c r="H119" t="s">
        <v>66</v>
      </c>
      <c r="I119" t="s">
        <v>1</v>
      </c>
      <c r="J119" s="1">
        <v>43913</v>
      </c>
      <c r="K119">
        <v>0</v>
      </c>
      <c r="L119">
        <v>18.5</v>
      </c>
      <c r="M119">
        <v>443151</v>
      </c>
      <c r="N119">
        <f t="shared" si="4"/>
        <v>0</v>
      </c>
      <c r="Q119" t="s">
        <v>67</v>
      </c>
      <c r="R119" t="s">
        <v>1</v>
      </c>
      <c r="S119" s="1">
        <v>43913</v>
      </c>
      <c r="T119">
        <v>0</v>
      </c>
      <c r="U119">
        <v>4.415</v>
      </c>
      <c r="V119">
        <v>72264230</v>
      </c>
      <c r="W119">
        <f t="shared" si="5"/>
        <v>0</v>
      </c>
      <c r="Z119" t="s">
        <v>68</v>
      </c>
      <c r="AA119" t="s">
        <v>1</v>
      </c>
      <c r="AB119" s="1">
        <v>43913</v>
      </c>
      <c r="AC119">
        <v>0</v>
      </c>
      <c r="AD119">
        <v>8.86</v>
      </c>
      <c r="AE119">
        <v>1432538</v>
      </c>
      <c r="AF119">
        <f t="shared" si="6"/>
        <v>0</v>
      </c>
      <c r="AI119" t="s">
        <v>69</v>
      </c>
      <c r="AJ119" t="s">
        <v>1</v>
      </c>
      <c r="AK119" s="1">
        <v>43913</v>
      </c>
      <c r="AL119">
        <v>0</v>
      </c>
      <c r="AM119">
        <v>0.63500000000000001</v>
      </c>
      <c r="AN119">
        <v>627851</v>
      </c>
      <c r="AO119">
        <f t="shared" si="7"/>
        <v>0</v>
      </c>
    </row>
    <row r="120" spans="1:41" x14ac:dyDescent="0.25">
      <c r="A120" t="s">
        <v>65</v>
      </c>
      <c r="B120" t="s">
        <v>1</v>
      </c>
      <c r="C120" s="1">
        <v>43920</v>
      </c>
      <c r="D120">
        <v>0</v>
      </c>
      <c r="E120">
        <v>9.5943000000000005</v>
      </c>
      <c r="F120">
        <v>34120875</v>
      </c>
      <c r="H120" t="s">
        <v>66</v>
      </c>
      <c r="I120" t="s">
        <v>1</v>
      </c>
      <c r="J120" s="1">
        <v>43920</v>
      </c>
      <c r="K120">
        <v>0</v>
      </c>
      <c r="L120">
        <v>22.042449999999999</v>
      </c>
      <c r="M120">
        <v>480213</v>
      </c>
      <c r="N120">
        <f t="shared" si="4"/>
        <v>0</v>
      </c>
      <c r="Q120" t="s">
        <v>67</v>
      </c>
      <c r="R120" t="s">
        <v>1</v>
      </c>
      <c r="S120" s="1">
        <v>43920</v>
      </c>
      <c r="T120">
        <v>0</v>
      </c>
      <c r="U120">
        <v>4.87</v>
      </c>
      <c r="V120">
        <v>45291649</v>
      </c>
      <c r="W120">
        <f t="shared" si="5"/>
        <v>0</v>
      </c>
      <c r="Z120" t="s">
        <v>68</v>
      </c>
      <c r="AA120" t="s">
        <v>1</v>
      </c>
      <c r="AB120" s="1">
        <v>43920</v>
      </c>
      <c r="AC120">
        <v>0</v>
      </c>
      <c r="AD120">
        <v>9.0023</v>
      </c>
      <c r="AE120">
        <v>725266</v>
      </c>
      <c r="AF120">
        <f t="shared" si="6"/>
        <v>0</v>
      </c>
      <c r="AI120" t="s">
        <v>69</v>
      </c>
      <c r="AJ120" t="s">
        <v>1</v>
      </c>
      <c r="AK120" s="1">
        <v>43920</v>
      </c>
      <c r="AL120">
        <v>0</v>
      </c>
      <c r="AM120">
        <v>0.5</v>
      </c>
      <c r="AN120">
        <v>409829</v>
      </c>
      <c r="AO120">
        <f t="shared" si="7"/>
        <v>0</v>
      </c>
    </row>
    <row r="121" spans="1:41" x14ac:dyDescent="0.25">
      <c r="A121" t="s">
        <v>65</v>
      </c>
      <c r="B121" t="s">
        <v>1</v>
      </c>
      <c r="C121" s="1">
        <v>43927</v>
      </c>
      <c r="D121">
        <v>0</v>
      </c>
      <c r="E121">
        <v>10.93</v>
      </c>
      <c r="F121">
        <v>20747351</v>
      </c>
      <c r="H121" t="s">
        <v>66</v>
      </c>
      <c r="I121" t="s">
        <v>1</v>
      </c>
      <c r="J121" s="1">
        <v>43927</v>
      </c>
      <c r="K121">
        <v>0</v>
      </c>
      <c r="L121">
        <v>23.35</v>
      </c>
      <c r="M121">
        <v>255599</v>
      </c>
      <c r="N121">
        <f t="shared" si="4"/>
        <v>0</v>
      </c>
      <c r="Q121" t="s">
        <v>67</v>
      </c>
      <c r="R121" t="s">
        <v>1</v>
      </c>
      <c r="S121" s="1">
        <v>43927</v>
      </c>
      <c r="T121">
        <v>0</v>
      </c>
      <c r="U121">
        <v>5.2</v>
      </c>
      <c r="V121">
        <v>50592540</v>
      </c>
      <c r="W121">
        <f t="shared" si="5"/>
        <v>0</v>
      </c>
      <c r="Z121" t="s">
        <v>68</v>
      </c>
      <c r="AA121" t="s">
        <v>1</v>
      </c>
      <c r="AB121" s="1">
        <v>43927</v>
      </c>
      <c r="AC121">
        <v>0</v>
      </c>
      <c r="AD121">
        <v>9.76</v>
      </c>
      <c r="AE121">
        <v>608732</v>
      </c>
      <c r="AF121">
        <f t="shared" si="6"/>
        <v>0</v>
      </c>
      <c r="AI121" t="s">
        <v>69</v>
      </c>
      <c r="AJ121" t="s">
        <v>1</v>
      </c>
      <c r="AK121" s="1">
        <v>43927</v>
      </c>
      <c r="AL121">
        <v>0</v>
      </c>
      <c r="AM121">
        <v>0.625</v>
      </c>
      <c r="AN121">
        <v>514634</v>
      </c>
      <c r="AO121">
        <f t="shared" si="7"/>
        <v>0</v>
      </c>
    </row>
    <row r="122" spans="1:41" x14ac:dyDescent="0.25">
      <c r="A122" t="s">
        <v>65</v>
      </c>
      <c r="B122" t="s">
        <v>1</v>
      </c>
      <c r="C122" s="1">
        <v>43934</v>
      </c>
      <c r="D122">
        <v>0</v>
      </c>
      <c r="E122">
        <v>10.33</v>
      </c>
      <c r="F122">
        <v>36186370</v>
      </c>
      <c r="H122" t="s">
        <v>66</v>
      </c>
      <c r="I122" t="s">
        <v>1</v>
      </c>
      <c r="J122" s="1">
        <v>43934</v>
      </c>
      <c r="K122">
        <v>0</v>
      </c>
      <c r="L122">
        <v>21.05</v>
      </c>
      <c r="M122">
        <v>142625</v>
      </c>
      <c r="N122">
        <f t="shared" si="4"/>
        <v>0</v>
      </c>
      <c r="Q122" t="s">
        <v>67</v>
      </c>
      <c r="R122" t="s">
        <v>1</v>
      </c>
      <c r="S122" s="1">
        <v>43934</v>
      </c>
      <c r="T122">
        <v>0</v>
      </c>
      <c r="U122">
        <v>4.9329999999999998</v>
      </c>
      <c r="V122">
        <v>36884350</v>
      </c>
      <c r="W122">
        <f t="shared" si="5"/>
        <v>0</v>
      </c>
      <c r="Z122" t="s">
        <v>68</v>
      </c>
      <c r="AA122" t="s">
        <v>1</v>
      </c>
      <c r="AB122" s="1">
        <v>43934</v>
      </c>
      <c r="AC122">
        <v>0</v>
      </c>
      <c r="AD122">
        <v>9.14</v>
      </c>
      <c r="AE122">
        <v>548614</v>
      </c>
      <c r="AF122">
        <f t="shared" si="6"/>
        <v>0</v>
      </c>
      <c r="AI122" t="s">
        <v>69</v>
      </c>
      <c r="AJ122" t="s">
        <v>1</v>
      </c>
      <c r="AK122" s="1">
        <v>43934</v>
      </c>
      <c r="AL122">
        <v>0</v>
      </c>
      <c r="AM122">
        <v>0.69</v>
      </c>
      <c r="AN122">
        <v>135554</v>
      </c>
      <c r="AO122">
        <f t="shared" si="7"/>
        <v>0</v>
      </c>
    </row>
    <row r="123" spans="1:41" x14ac:dyDescent="0.25">
      <c r="A123" t="s">
        <v>65</v>
      </c>
      <c r="B123" t="s">
        <v>1</v>
      </c>
      <c r="C123" s="1">
        <v>43941</v>
      </c>
      <c r="D123">
        <v>0</v>
      </c>
      <c r="E123">
        <v>10.1</v>
      </c>
      <c r="F123">
        <v>22229052</v>
      </c>
      <c r="H123" t="s">
        <v>66</v>
      </c>
      <c r="I123" t="s">
        <v>1</v>
      </c>
      <c r="J123" s="1">
        <v>43941</v>
      </c>
      <c r="K123">
        <v>0</v>
      </c>
      <c r="L123">
        <v>21.4</v>
      </c>
      <c r="M123">
        <v>327234</v>
      </c>
      <c r="N123">
        <f t="shared" si="4"/>
        <v>0</v>
      </c>
      <c r="Q123" t="s">
        <v>67</v>
      </c>
      <c r="R123" t="s">
        <v>1</v>
      </c>
      <c r="S123" s="1">
        <v>43941</v>
      </c>
      <c r="T123">
        <v>0</v>
      </c>
      <c r="U123">
        <v>4.91</v>
      </c>
      <c r="V123">
        <v>38169415</v>
      </c>
      <c r="W123">
        <f t="shared" si="5"/>
        <v>0</v>
      </c>
      <c r="Z123" t="s">
        <v>68</v>
      </c>
      <c r="AA123" t="s">
        <v>1</v>
      </c>
      <c r="AB123" s="1">
        <v>43941</v>
      </c>
      <c r="AC123">
        <v>0</v>
      </c>
      <c r="AD123">
        <v>8.34</v>
      </c>
      <c r="AE123">
        <v>1443974</v>
      </c>
      <c r="AF123">
        <f t="shared" si="6"/>
        <v>0</v>
      </c>
      <c r="AI123" t="s">
        <v>69</v>
      </c>
      <c r="AJ123" t="s">
        <v>1</v>
      </c>
      <c r="AK123" s="1">
        <v>43941</v>
      </c>
      <c r="AL123">
        <v>0</v>
      </c>
      <c r="AM123">
        <v>0.75</v>
      </c>
      <c r="AN123">
        <v>429519</v>
      </c>
      <c r="AO123">
        <f t="shared" si="7"/>
        <v>0</v>
      </c>
    </row>
    <row r="124" spans="1:41" x14ac:dyDescent="0.25">
      <c r="A124" t="s">
        <v>65</v>
      </c>
      <c r="B124" t="s">
        <v>1</v>
      </c>
      <c r="C124" s="1">
        <v>43948</v>
      </c>
      <c r="D124">
        <v>0</v>
      </c>
      <c r="E124">
        <v>10.39</v>
      </c>
      <c r="F124">
        <v>21196287</v>
      </c>
      <c r="H124" t="s">
        <v>66</v>
      </c>
      <c r="I124" t="s">
        <v>1</v>
      </c>
      <c r="J124" s="1">
        <v>43948</v>
      </c>
      <c r="K124">
        <v>0</v>
      </c>
      <c r="L124">
        <v>21.6</v>
      </c>
      <c r="M124">
        <v>209016</v>
      </c>
      <c r="N124">
        <f t="shared" si="4"/>
        <v>0</v>
      </c>
      <c r="Q124" t="s">
        <v>67</v>
      </c>
      <c r="R124" t="s">
        <v>1</v>
      </c>
      <c r="S124" s="1">
        <v>43948</v>
      </c>
      <c r="T124">
        <v>0</v>
      </c>
      <c r="U124">
        <v>4.95</v>
      </c>
      <c r="V124">
        <v>40908434</v>
      </c>
      <c r="W124">
        <f t="shared" si="5"/>
        <v>0</v>
      </c>
      <c r="Z124" t="s">
        <v>68</v>
      </c>
      <c r="AA124" t="s">
        <v>1</v>
      </c>
      <c r="AB124" s="1">
        <v>43948</v>
      </c>
      <c r="AC124">
        <v>0</v>
      </c>
      <c r="AD124">
        <v>9.1</v>
      </c>
      <c r="AE124">
        <v>834335</v>
      </c>
      <c r="AF124">
        <f t="shared" si="6"/>
        <v>0</v>
      </c>
      <c r="AI124" t="s">
        <v>69</v>
      </c>
      <c r="AJ124" t="s">
        <v>1</v>
      </c>
      <c r="AK124" s="1">
        <v>43948</v>
      </c>
      <c r="AL124">
        <v>0</v>
      </c>
      <c r="AM124">
        <v>0.76500000000000001</v>
      </c>
      <c r="AN124">
        <v>122015</v>
      </c>
      <c r="AO124">
        <f t="shared" si="7"/>
        <v>0</v>
      </c>
    </row>
    <row r="125" spans="1:41" x14ac:dyDescent="0.25">
      <c r="A125" t="s">
        <v>65</v>
      </c>
      <c r="B125" t="s">
        <v>1</v>
      </c>
      <c r="C125" s="1">
        <v>43955</v>
      </c>
      <c r="D125">
        <v>0</v>
      </c>
      <c r="E125">
        <v>10.565</v>
      </c>
      <c r="F125">
        <v>12418481</v>
      </c>
      <c r="H125" t="s">
        <v>66</v>
      </c>
      <c r="I125" t="s">
        <v>1</v>
      </c>
      <c r="J125" s="1">
        <v>43955</v>
      </c>
      <c r="K125">
        <v>0</v>
      </c>
      <c r="L125">
        <v>22.2</v>
      </c>
      <c r="M125">
        <v>151431</v>
      </c>
      <c r="N125">
        <f t="shared" si="4"/>
        <v>0</v>
      </c>
      <c r="Q125" t="s">
        <v>67</v>
      </c>
      <c r="R125" t="s">
        <v>1</v>
      </c>
      <c r="S125" s="1">
        <v>43955</v>
      </c>
      <c r="T125">
        <v>0</v>
      </c>
      <c r="U125">
        <v>5.0046999999999997</v>
      </c>
      <c r="V125">
        <v>44581277</v>
      </c>
      <c r="W125">
        <f t="shared" si="5"/>
        <v>0</v>
      </c>
      <c r="Z125" t="s">
        <v>68</v>
      </c>
      <c r="AA125" t="s">
        <v>1</v>
      </c>
      <c r="AB125" s="1">
        <v>43955</v>
      </c>
      <c r="AC125">
        <v>0</v>
      </c>
      <c r="AD125">
        <v>9.26</v>
      </c>
      <c r="AE125">
        <v>327886</v>
      </c>
      <c r="AF125">
        <f t="shared" si="6"/>
        <v>0</v>
      </c>
      <c r="AI125" t="s">
        <v>69</v>
      </c>
      <c r="AJ125" t="s">
        <v>1</v>
      </c>
      <c r="AK125" s="1">
        <v>43955</v>
      </c>
      <c r="AL125">
        <v>0</v>
      </c>
      <c r="AM125">
        <v>0.77</v>
      </c>
      <c r="AN125">
        <v>26908</v>
      </c>
      <c r="AO125">
        <f t="shared" si="7"/>
        <v>0</v>
      </c>
    </row>
    <row r="126" spans="1:41" x14ac:dyDescent="0.25">
      <c r="A126" t="s">
        <v>65</v>
      </c>
      <c r="B126" t="s">
        <v>1</v>
      </c>
      <c r="C126" s="1">
        <v>43962</v>
      </c>
      <c r="D126">
        <v>0</v>
      </c>
      <c r="E126">
        <v>9.9779999999999998</v>
      </c>
      <c r="F126">
        <v>24231690</v>
      </c>
      <c r="H126" t="s">
        <v>66</v>
      </c>
      <c r="I126" t="s">
        <v>1</v>
      </c>
      <c r="J126" s="1">
        <v>43962</v>
      </c>
      <c r="K126">
        <v>0</v>
      </c>
      <c r="L126">
        <v>21.7</v>
      </c>
      <c r="M126">
        <v>355434</v>
      </c>
      <c r="N126">
        <f t="shared" si="4"/>
        <v>0</v>
      </c>
      <c r="Q126" t="s">
        <v>67</v>
      </c>
      <c r="R126" t="s">
        <v>1</v>
      </c>
      <c r="S126" s="1">
        <v>43962</v>
      </c>
      <c r="T126">
        <v>0</v>
      </c>
      <c r="U126">
        <v>4.9400000000000004</v>
      </c>
      <c r="V126">
        <v>42258066</v>
      </c>
      <c r="W126">
        <f t="shared" si="5"/>
        <v>0</v>
      </c>
      <c r="Z126" t="s">
        <v>68</v>
      </c>
      <c r="AA126" t="s">
        <v>1</v>
      </c>
      <c r="AB126" s="1">
        <v>43962</v>
      </c>
      <c r="AC126">
        <v>0</v>
      </c>
      <c r="AD126">
        <v>8.52</v>
      </c>
      <c r="AE126">
        <v>457540</v>
      </c>
      <c r="AF126">
        <f t="shared" si="6"/>
        <v>0</v>
      </c>
      <c r="AI126" t="s">
        <v>69</v>
      </c>
      <c r="AJ126" t="s">
        <v>1</v>
      </c>
      <c r="AK126" s="1">
        <v>43962</v>
      </c>
      <c r="AL126">
        <v>0</v>
      </c>
      <c r="AM126">
        <v>0.86</v>
      </c>
      <c r="AN126">
        <v>155924</v>
      </c>
      <c r="AO126">
        <f t="shared" si="7"/>
        <v>0</v>
      </c>
    </row>
    <row r="127" spans="1:41" x14ac:dyDescent="0.25">
      <c r="A127" t="s">
        <v>65</v>
      </c>
      <c r="B127" t="s">
        <v>1</v>
      </c>
      <c r="C127" s="1">
        <v>43969</v>
      </c>
      <c r="D127">
        <v>0</v>
      </c>
      <c r="E127">
        <v>10.5007</v>
      </c>
      <c r="F127">
        <v>27210810</v>
      </c>
      <c r="H127" t="s">
        <v>66</v>
      </c>
      <c r="I127" t="s">
        <v>1</v>
      </c>
      <c r="J127" s="1">
        <v>43969</v>
      </c>
      <c r="K127">
        <v>0</v>
      </c>
      <c r="L127">
        <v>22.8</v>
      </c>
      <c r="M127">
        <v>194851</v>
      </c>
      <c r="N127">
        <f t="shared" si="4"/>
        <v>0</v>
      </c>
      <c r="Q127" t="s">
        <v>67</v>
      </c>
      <c r="R127" t="s">
        <v>1</v>
      </c>
      <c r="S127" s="1">
        <v>43969</v>
      </c>
      <c r="T127">
        <v>0</v>
      </c>
      <c r="U127">
        <v>5.37</v>
      </c>
      <c r="V127">
        <v>50231418</v>
      </c>
      <c r="W127">
        <f t="shared" si="5"/>
        <v>0</v>
      </c>
      <c r="Z127" t="s">
        <v>68</v>
      </c>
      <c r="AA127" t="s">
        <v>1</v>
      </c>
      <c r="AB127" s="1">
        <v>43969</v>
      </c>
      <c r="AC127">
        <v>0</v>
      </c>
      <c r="AD127">
        <v>9.1999999999999993</v>
      </c>
      <c r="AE127">
        <v>605602</v>
      </c>
      <c r="AF127">
        <f t="shared" si="6"/>
        <v>0</v>
      </c>
      <c r="AI127" t="s">
        <v>69</v>
      </c>
      <c r="AJ127" t="s">
        <v>1</v>
      </c>
      <c r="AK127" s="1">
        <v>43969</v>
      </c>
      <c r="AL127">
        <v>0</v>
      </c>
      <c r="AM127">
        <v>0.86499999999999999</v>
      </c>
      <c r="AN127">
        <v>126290</v>
      </c>
      <c r="AO127">
        <f t="shared" si="7"/>
        <v>0</v>
      </c>
    </row>
    <row r="128" spans="1:41" x14ac:dyDescent="0.25">
      <c r="A128" t="s">
        <v>65</v>
      </c>
      <c r="B128" t="s">
        <v>1</v>
      </c>
      <c r="C128" s="1">
        <v>43976</v>
      </c>
      <c r="D128">
        <v>0</v>
      </c>
      <c r="E128">
        <v>11.390510000000001</v>
      </c>
      <c r="F128">
        <v>78666578</v>
      </c>
      <c r="H128" t="s">
        <v>66</v>
      </c>
      <c r="I128" t="s">
        <v>1</v>
      </c>
      <c r="J128" s="1">
        <v>43976</v>
      </c>
      <c r="K128">
        <v>0</v>
      </c>
      <c r="L128">
        <v>23.5</v>
      </c>
      <c r="M128">
        <v>288867</v>
      </c>
      <c r="N128">
        <f t="shared" si="4"/>
        <v>0</v>
      </c>
      <c r="Q128" t="s">
        <v>67</v>
      </c>
      <c r="R128" t="s">
        <v>1</v>
      </c>
      <c r="S128" s="1">
        <v>43976</v>
      </c>
      <c r="T128">
        <v>0</v>
      </c>
      <c r="U128">
        <v>5.5540000000000003</v>
      </c>
      <c r="V128">
        <v>45250928</v>
      </c>
      <c r="W128">
        <f t="shared" si="5"/>
        <v>0</v>
      </c>
      <c r="Z128" t="s">
        <v>68</v>
      </c>
      <c r="AA128" t="s">
        <v>1</v>
      </c>
      <c r="AB128" s="1">
        <v>43976</v>
      </c>
      <c r="AC128">
        <v>0</v>
      </c>
      <c r="AD128">
        <v>10.55</v>
      </c>
      <c r="AE128">
        <v>571121</v>
      </c>
      <c r="AF128">
        <f t="shared" si="6"/>
        <v>0</v>
      </c>
      <c r="AI128" t="s">
        <v>69</v>
      </c>
      <c r="AJ128" t="s">
        <v>1</v>
      </c>
      <c r="AK128" s="1">
        <v>43976</v>
      </c>
      <c r="AL128">
        <v>0</v>
      </c>
      <c r="AM128">
        <v>0.79500000000000004</v>
      </c>
      <c r="AN128">
        <v>148392</v>
      </c>
      <c r="AO128">
        <f t="shared" si="7"/>
        <v>0</v>
      </c>
    </row>
    <row r="129" spans="1:41" x14ac:dyDescent="0.25">
      <c r="A129" t="s">
        <v>65</v>
      </c>
      <c r="B129" t="s">
        <v>1</v>
      </c>
      <c r="C129" s="1">
        <v>43983</v>
      </c>
      <c r="D129">
        <v>0</v>
      </c>
      <c r="E129">
        <v>12.89</v>
      </c>
      <c r="F129">
        <v>31316282</v>
      </c>
      <c r="H129" t="s">
        <v>66</v>
      </c>
      <c r="I129" t="s">
        <v>1</v>
      </c>
      <c r="J129" s="1">
        <v>43983</v>
      </c>
      <c r="K129">
        <v>0</v>
      </c>
      <c r="L129">
        <v>25.65</v>
      </c>
      <c r="M129">
        <v>394498</v>
      </c>
      <c r="N129">
        <f t="shared" si="4"/>
        <v>0</v>
      </c>
      <c r="Q129" t="s">
        <v>67</v>
      </c>
      <c r="R129" t="s">
        <v>1</v>
      </c>
      <c r="S129" s="1">
        <v>43983</v>
      </c>
      <c r="T129">
        <v>0</v>
      </c>
      <c r="U129">
        <v>5.8903999999999996</v>
      </c>
      <c r="V129">
        <v>39058588</v>
      </c>
      <c r="W129">
        <f t="shared" si="5"/>
        <v>0</v>
      </c>
      <c r="Z129" t="s">
        <v>68</v>
      </c>
      <c r="AA129" t="s">
        <v>1</v>
      </c>
      <c r="AB129" s="1">
        <v>43983</v>
      </c>
      <c r="AC129">
        <v>0</v>
      </c>
      <c r="AD129">
        <v>12</v>
      </c>
      <c r="AE129">
        <v>946360</v>
      </c>
      <c r="AF129">
        <f t="shared" si="6"/>
        <v>0</v>
      </c>
      <c r="AI129" t="s">
        <v>69</v>
      </c>
      <c r="AJ129" t="s">
        <v>1</v>
      </c>
      <c r="AK129" s="1">
        <v>43983</v>
      </c>
      <c r="AL129">
        <v>0</v>
      </c>
      <c r="AM129">
        <v>0.8</v>
      </c>
      <c r="AN129">
        <v>263746</v>
      </c>
      <c r="AO129">
        <f t="shared" si="7"/>
        <v>0</v>
      </c>
    </row>
    <row r="130" spans="1:41" x14ac:dyDescent="0.25">
      <c r="A130" t="s">
        <v>65</v>
      </c>
      <c r="B130" t="s">
        <v>1</v>
      </c>
      <c r="C130" s="1">
        <v>43990</v>
      </c>
      <c r="D130">
        <v>0</v>
      </c>
      <c r="E130">
        <v>11.994999999999999</v>
      </c>
      <c r="F130">
        <v>20575180</v>
      </c>
      <c r="H130" t="s">
        <v>66</v>
      </c>
      <c r="I130" t="s">
        <v>1</v>
      </c>
      <c r="J130" s="1">
        <v>43990</v>
      </c>
      <c r="K130">
        <v>0</v>
      </c>
      <c r="L130">
        <v>24.9</v>
      </c>
      <c r="M130">
        <v>301620</v>
      </c>
      <c r="N130">
        <f t="shared" si="4"/>
        <v>0</v>
      </c>
      <c r="Q130" t="s">
        <v>67</v>
      </c>
      <c r="R130" t="s">
        <v>1</v>
      </c>
      <c r="S130" s="1">
        <v>43990</v>
      </c>
      <c r="T130">
        <v>0</v>
      </c>
      <c r="U130">
        <v>5.5419</v>
      </c>
      <c r="V130">
        <v>37438576</v>
      </c>
      <c r="W130">
        <f t="shared" si="5"/>
        <v>0</v>
      </c>
      <c r="Z130" t="s">
        <v>68</v>
      </c>
      <c r="AA130" t="s">
        <v>1</v>
      </c>
      <c r="AB130" s="1">
        <v>43990</v>
      </c>
      <c r="AC130">
        <v>0</v>
      </c>
      <c r="AD130">
        <v>11.5</v>
      </c>
      <c r="AE130">
        <v>496820</v>
      </c>
      <c r="AF130">
        <f t="shared" si="6"/>
        <v>0</v>
      </c>
      <c r="AI130" t="s">
        <v>69</v>
      </c>
      <c r="AJ130" t="s">
        <v>1</v>
      </c>
      <c r="AK130" s="1">
        <v>43990</v>
      </c>
      <c r="AL130">
        <v>0</v>
      </c>
      <c r="AM130">
        <v>0.8</v>
      </c>
      <c r="AN130">
        <v>483058</v>
      </c>
      <c r="AO130">
        <f t="shared" si="7"/>
        <v>0</v>
      </c>
    </row>
    <row r="131" spans="1:41" x14ac:dyDescent="0.25">
      <c r="A131" t="s">
        <v>65</v>
      </c>
      <c r="B131" t="s">
        <v>1</v>
      </c>
      <c r="C131" s="1">
        <v>43997</v>
      </c>
      <c r="D131">
        <v>0</v>
      </c>
      <c r="E131">
        <v>11.752000000000001</v>
      </c>
      <c r="F131">
        <v>5546974</v>
      </c>
      <c r="H131" t="s">
        <v>66</v>
      </c>
      <c r="I131" t="s">
        <v>1</v>
      </c>
      <c r="J131" s="1">
        <v>43997</v>
      </c>
      <c r="K131">
        <v>0</v>
      </c>
      <c r="L131">
        <v>24.8</v>
      </c>
      <c r="M131">
        <v>51507</v>
      </c>
      <c r="N131">
        <f t="shared" si="4"/>
        <v>0</v>
      </c>
      <c r="Q131" t="s">
        <v>67</v>
      </c>
      <c r="R131" t="s">
        <v>1</v>
      </c>
      <c r="S131" s="1">
        <v>43997</v>
      </c>
      <c r="T131">
        <v>0</v>
      </c>
      <c r="U131">
        <v>5.4615999999999998</v>
      </c>
      <c r="V131">
        <v>9312706</v>
      </c>
      <c r="W131">
        <f t="shared" si="5"/>
        <v>0</v>
      </c>
      <c r="Z131" t="s">
        <v>68</v>
      </c>
      <c r="AA131" t="s">
        <v>1</v>
      </c>
      <c r="AB131" s="1">
        <v>43997</v>
      </c>
      <c r="AC131">
        <v>0</v>
      </c>
      <c r="AD131">
        <v>11.4</v>
      </c>
      <c r="AE131">
        <v>41688</v>
      </c>
      <c r="AF131">
        <f t="shared" si="6"/>
        <v>0</v>
      </c>
      <c r="AI131" t="s">
        <v>69</v>
      </c>
      <c r="AJ131" t="s">
        <v>1</v>
      </c>
      <c r="AK131" s="1">
        <v>43997</v>
      </c>
      <c r="AL131">
        <v>0</v>
      </c>
      <c r="AM131">
        <v>0.8</v>
      </c>
      <c r="AN131">
        <v>66</v>
      </c>
      <c r="AO131">
        <f t="shared" si="7"/>
        <v>0</v>
      </c>
    </row>
    <row r="132" spans="1:41" x14ac:dyDescent="0.25">
      <c r="A132" t="s">
        <v>65</v>
      </c>
      <c r="B132" t="s">
        <v>1</v>
      </c>
      <c r="C132" s="1">
        <v>44109</v>
      </c>
      <c r="D132">
        <v>0</v>
      </c>
      <c r="E132">
        <v>10.71</v>
      </c>
      <c r="F132">
        <v>3559976</v>
      </c>
      <c r="H132" t="s">
        <v>66</v>
      </c>
      <c r="I132" t="s">
        <v>1</v>
      </c>
      <c r="J132" s="1">
        <v>44109</v>
      </c>
      <c r="K132">
        <v>0</v>
      </c>
      <c r="L132">
        <v>18.760000000000002</v>
      </c>
      <c r="M132">
        <v>19533</v>
      </c>
      <c r="N132">
        <f t="shared" ref="N132:N150" si="8">C132-J132</f>
        <v>0</v>
      </c>
      <c r="Q132" t="s">
        <v>67</v>
      </c>
      <c r="R132" t="s">
        <v>1</v>
      </c>
      <c r="S132" s="1">
        <v>44109</v>
      </c>
      <c r="T132">
        <v>0</v>
      </c>
      <c r="U132">
        <v>4.28</v>
      </c>
      <c r="V132">
        <v>10444731</v>
      </c>
      <c r="W132">
        <f t="shared" ref="W132:W150" si="9">J132-S132</f>
        <v>0</v>
      </c>
      <c r="Z132" t="s">
        <v>68</v>
      </c>
      <c r="AA132" t="s">
        <v>1</v>
      </c>
      <c r="AB132" s="1">
        <v>44109</v>
      </c>
      <c r="AC132">
        <v>0</v>
      </c>
      <c r="AD132">
        <v>10.5</v>
      </c>
      <c r="AE132">
        <v>665717</v>
      </c>
      <c r="AF132">
        <f t="shared" ref="AF132:AF150" si="10">S132-AB132</f>
        <v>0</v>
      </c>
      <c r="AI132" t="s">
        <v>69</v>
      </c>
      <c r="AJ132" t="s">
        <v>1</v>
      </c>
      <c r="AK132" s="1">
        <v>44109</v>
      </c>
      <c r="AL132">
        <v>0</v>
      </c>
      <c r="AM132">
        <v>0.91</v>
      </c>
      <c r="AN132">
        <v>5996</v>
      </c>
      <c r="AO132">
        <f t="shared" ref="AO132:AO150" si="11">AB132-AK132</f>
        <v>0</v>
      </c>
    </row>
    <row r="133" spans="1:41" x14ac:dyDescent="0.25">
      <c r="A133" t="s">
        <v>65</v>
      </c>
      <c r="B133" t="s">
        <v>1</v>
      </c>
      <c r="C133" s="1">
        <v>44116</v>
      </c>
      <c r="D133">
        <v>0</v>
      </c>
      <c r="E133">
        <v>10.33</v>
      </c>
      <c r="F133">
        <v>37591938</v>
      </c>
      <c r="H133" t="s">
        <v>66</v>
      </c>
      <c r="I133" t="s">
        <v>1</v>
      </c>
      <c r="J133" s="1">
        <v>44116</v>
      </c>
      <c r="K133">
        <v>0</v>
      </c>
      <c r="L133">
        <v>17.7</v>
      </c>
      <c r="M133">
        <v>80868</v>
      </c>
      <c r="N133">
        <f t="shared" si="8"/>
        <v>0</v>
      </c>
      <c r="Q133" t="s">
        <v>67</v>
      </c>
      <c r="R133" t="s">
        <v>1</v>
      </c>
      <c r="S133" s="1">
        <v>44116</v>
      </c>
      <c r="T133">
        <v>0</v>
      </c>
      <c r="U133">
        <v>4.1321099999999999</v>
      </c>
      <c r="V133">
        <v>40543034</v>
      </c>
      <c r="W133">
        <f t="shared" si="9"/>
        <v>0</v>
      </c>
      <c r="Z133" t="s">
        <v>68</v>
      </c>
      <c r="AA133" t="s">
        <v>1</v>
      </c>
      <c r="AB133" s="1">
        <v>44116</v>
      </c>
      <c r="AC133">
        <v>0</v>
      </c>
      <c r="AD133">
        <v>9.94</v>
      </c>
      <c r="AE133">
        <v>892401</v>
      </c>
      <c r="AF133">
        <f t="shared" si="10"/>
        <v>0</v>
      </c>
      <c r="AI133" t="s">
        <v>69</v>
      </c>
      <c r="AJ133" t="s">
        <v>1</v>
      </c>
      <c r="AK133" s="1">
        <v>44116</v>
      </c>
      <c r="AL133">
        <v>0</v>
      </c>
      <c r="AM133">
        <v>0.85</v>
      </c>
      <c r="AN133">
        <v>37452</v>
      </c>
      <c r="AO133">
        <f t="shared" si="11"/>
        <v>0</v>
      </c>
    </row>
    <row r="134" spans="1:41" x14ac:dyDescent="0.25">
      <c r="A134" t="s">
        <v>65</v>
      </c>
      <c r="B134" t="s">
        <v>1</v>
      </c>
      <c r="C134" s="1">
        <v>44123</v>
      </c>
      <c r="D134">
        <v>0</v>
      </c>
      <c r="E134">
        <v>11.2067</v>
      </c>
      <c r="F134">
        <v>25239286</v>
      </c>
      <c r="H134" t="s">
        <v>66</v>
      </c>
      <c r="I134" t="s">
        <v>1</v>
      </c>
      <c r="J134" s="1">
        <v>44123</v>
      </c>
      <c r="K134">
        <v>0</v>
      </c>
      <c r="L134">
        <v>18.68</v>
      </c>
      <c r="M134">
        <v>235231</v>
      </c>
      <c r="N134">
        <f t="shared" si="8"/>
        <v>0</v>
      </c>
      <c r="Q134" t="s">
        <v>67</v>
      </c>
      <c r="R134" t="s">
        <v>1</v>
      </c>
      <c r="S134" s="1">
        <v>44123</v>
      </c>
      <c r="T134">
        <v>0</v>
      </c>
      <c r="U134">
        <v>4.2693000000000003</v>
      </c>
      <c r="V134">
        <v>66888394</v>
      </c>
      <c r="W134">
        <f t="shared" si="9"/>
        <v>0</v>
      </c>
      <c r="Z134" t="s">
        <v>68</v>
      </c>
      <c r="AA134" t="s">
        <v>1</v>
      </c>
      <c r="AB134" s="1">
        <v>44123</v>
      </c>
      <c r="AC134">
        <v>0</v>
      </c>
      <c r="AD134">
        <v>10.02543</v>
      </c>
      <c r="AE134">
        <v>1267077</v>
      </c>
      <c r="AF134">
        <f t="shared" si="10"/>
        <v>0</v>
      </c>
      <c r="AI134" t="s">
        <v>69</v>
      </c>
      <c r="AJ134" t="s">
        <v>1</v>
      </c>
      <c r="AK134" s="1">
        <v>44123</v>
      </c>
      <c r="AL134">
        <v>0</v>
      </c>
      <c r="AM134">
        <v>0.9</v>
      </c>
      <c r="AN134">
        <v>99196</v>
      </c>
      <c r="AO134">
        <f t="shared" si="11"/>
        <v>0</v>
      </c>
    </row>
    <row r="135" spans="1:41" x14ac:dyDescent="0.25">
      <c r="A135" t="s">
        <v>65</v>
      </c>
      <c r="B135" t="s">
        <v>1</v>
      </c>
      <c r="C135" s="1">
        <v>44130</v>
      </c>
      <c r="D135">
        <v>0</v>
      </c>
      <c r="E135">
        <v>10.282349999999999</v>
      </c>
      <c r="F135">
        <v>29229854</v>
      </c>
      <c r="H135" t="s">
        <v>66</v>
      </c>
      <c r="I135" t="s">
        <v>1</v>
      </c>
      <c r="J135" s="1">
        <v>44130</v>
      </c>
      <c r="K135">
        <v>0</v>
      </c>
      <c r="L135">
        <v>16.868760000000002</v>
      </c>
      <c r="M135">
        <v>88675</v>
      </c>
      <c r="N135">
        <f t="shared" si="8"/>
        <v>0</v>
      </c>
      <c r="Q135" t="s">
        <v>67</v>
      </c>
      <c r="R135" t="s">
        <v>1</v>
      </c>
      <c r="S135" s="1">
        <v>44130</v>
      </c>
      <c r="T135">
        <v>0</v>
      </c>
      <c r="U135">
        <v>3.8715999999999999</v>
      </c>
      <c r="V135">
        <v>66000895</v>
      </c>
      <c r="W135">
        <f t="shared" si="9"/>
        <v>0</v>
      </c>
      <c r="Z135" t="s">
        <v>68</v>
      </c>
      <c r="AA135" t="s">
        <v>1</v>
      </c>
      <c r="AB135" s="1">
        <v>44130</v>
      </c>
      <c r="AC135">
        <v>0</v>
      </c>
      <c r="AD135">
        <v>9.98</v>
      </c>
      <c r="AE135">
        <v>874415</v>
      </c>
      <c r="AF135">
        <f t="shared" si="10"/>
        <v>0</v>
      </c>
      <c r="AI135" t="s">
        <v>69</v>
      </c>
      <c r="AJ135" t="s">
        <v>1</v>
      </c>
      <c r="AK135" s="1">
        <v>44130</v>
      </c>
      <c r="AL135">
        <v>0</v>
      </c>
      <c r="AM135">
        <v>0.88</v>
      </c>
      <c r="AN135">
        <v>344395</v>
      </c>
      <c r="AO135">
        <f t="shared" si="11"/>
        <v>0</v>
      </c>
    </row>
    <row r="136" spans="1:41" x14ac:dyDescent="0.25">
      <c r="A136" t="s">
        <v>65</v>
      </c>
      <c r="B136" t="s">
        <v>1</v>
      </c>
      <c r="C136" s="1">
        <v>44137</v>
      </c>
      <c r="D136">
        <v>0</v>
      </c>
      <c r="E136">
        <v>11.28</v>
      </c>
      <c r="F136">
        <v>45421682</v>
      </c>
      <c r="H136" t="s">
        <v>66</v>
      </c>
      <c r="I136" t="s">
        <v>1</v>
      </c>
      <c r="J136" s="1">
        <v>44137</v>
      </c>
      <c r="K136">
        <v>0</v>
      </c>
      <c r="L136">
        <v>18.579999999999998</v>
      </c>
      <c r="M136">
        <v>91523</v>
      </c>
      <c r="N136">
        <f t="shared" si="8"/>
        <v>0</v>
      </c>
      <c r="Q136" t="s">
        <v>67</v>
      </c>
      <c r="R136" t="s">
        <v>1</v>
      </c>
      <c r="S136" s="1">
        <v>44137</v>
      </c>
      <c r="T136">
        <v>0</v>
      </c>
      <c r="U136">
        <v>4.21014</v>
      </c>
      <c r="V136">
        <v>46296040</v>
      </c>
      <c r="W136">
        <f t="shared" si="9"/>
        <v>0</v>
      </c>
      <c r="Z136" t="s">
        <v>68</v>
      </c>
      <c r="AA136" t="s">
        <v>1</v>
      </c>
      <c r="AB136" s="1">
        <v>44137</v>
      </c>
      <c r="AC136">
        <v>0</v>
      </c>
      <c r="AD136">
        <v>10.28598</v>
      </c>
      <c r="AE136">
        <v>1028170</v>
      </c>
      <c r="AF136">
        <f t="shared" si="10"/>
        <v>0</v>
      </c>
      <c r="AI136" t="s">
        <v>69</v>
      </c>
      <c r="AJ136" t="s">
        <v>1</v>
      </c>
      <c r="AK136" s="1">
        <v>44137</v>
      </c>
      <c r="AL136">
        <v>0</v>
      </c>
      <c r="AM136">
        <v>0.88</v>
      </c>
      <c r="AN136">
        <v>149660</v>
      </c>
      <c r="AO136">
        <f t="shared" si="11"/>
        <v>0</v>
      </c>
    </row>
    <row r="137" spans="1:41" x14ac:dyDescent="0.25">
      <c r="A137" t="s">
        <v>65</v>
      </c>
      <c r="B137" t="s">
        <v>1</v>
      </c>
      <c r="C137" s="1">
        <v>44144</v>
      </c>
      <c r="D137">
        <v>0</v>
      </c>
      <c r="E137">
        <v>12.93</v>
      </c>
      <c r="F137">
        <v>147470342</v>
      </c>
      <c r="H137" t="s">
        <v>66</v>
      </c>
      <c r="I137" t="s">
        <v>1</v>
      </c>
      <c r="J137" s="1">
        <v>44144</v>
      </c>
      <c r="K137">
        <v>0</v>
      </c>
      <c r="L137">
        <v>19.760000000000002</v>
      </c>
      <c r="M137">
        <v>186375</v>
      </c>
      <c r="N137">
        <f t="shared" si="8"/>
        <v>0</v>
      </c>
      <c r="Q137" t="s">
        <v>67</v>
      </c>
      <c r="R137" t="s">
        <v>1</v>
      </c>
      <c r="S137" s="1">
        <v>44144</v>
      </c>
      <c r="T137">
        <v>0</v>
      </c>
      <c r="U137">
        <v>4.5780000000000003</v>
      </c>
      <c r="V137">
        <v>50598441</v>
      </c>
      <c r="W137">
        <f t="shared" si="9"/>
        <v>0</v>
      </c>
      <c r="Z137" t="s">
        <v>68</v>
      </c>
      <c r="AA137" t="s">
        <v>1</v>
      </c>
      <c r="AB137" s="1">
        <v>44144</v>
      </c>
      <c r="AC137">
        <v>0</v>
      </c>
      <c r="AD137">
        <v>10.95</v>
      </c>
      <c r="AE137">
        <v>980109</v>
      </c>
      <c r="AF137">
        <f t="shared" si="10"/>
        <v>0</v>
      </c>
      <c r="AI137" t="s">
        <v>69</v>
      </c>
      <c r="AJ137" t="s">
        <v>1</v>
      </c>
      <c r="AK137" s="1">
        <v>44144</v>
      </c>
      <c r="AL137">
        <v>0</v>
      </c>
      <c r="AM137">
        <v>0.9</v>
      </c>
      <c r="AN137">
        <v>170678</v>
      </c>
      <c r="AO137">
        <f t="shared" si="11"/>
        <v>0</v>
      </c>
    </row>
    <row r="138" spans="1:41" x14ac:dyDescent="0.25">
      <c r="A138" t="s">
        <v>65</v>
      </c>
      <c r="B138" t="s">
        <v>1</v>
      </c>
      <c r="C138" s="1">
        <v>44151</v>
      </c>
      <c r="D138">
        <v>0</v>
      </c>
      <c r="E138">
        <v>12.93</v>
      </c>
      <c r="F138">
        <v>21670453</v>
      </c>
      <c r="H138" t="s">
        <v>66</v>
      </c>
      <c r="I138" t="s">
        <v>1</v>
      </c>
      <c r="J138" s="1">
        <v>44151</v>
      </c>
      <c r="K138">
        <v>0</v>
      </c>
      <c r="L138">
        <v>20.9</v>
      </c>
      <c r="M138">
        <v>94583</v>
      </c>
      <c r="N138">
        <f t="shared" si="8"/>
        <v>0</v>
      </c>
      <c r="Q138" t="s">
        <v>67</v>
      </c>
      <c r="R138" t="s">
        <v>1</v>
      </c>
      <c r="S138" s="1">
        <v>44151</v>
      </c>
      <c r="T138">
        <v>0</v>
      </c>
      <c r="U138">
        <v>4.7549999999999999</v>
      </c>
      <c r="V138">
        <v>39147723</v>
      </c>
      <c r="W138">
        <f t="shared" si="9"/>
        <v>0</v>
      </c>
      <c r="Z138" t="s">
        <v>68</v>
      </c>
      <c r="AA138" t="s">
        <v>1</v>
      </c>
      <c r="AB138" s="1">
        <v>44151</v>
      </c>
      <c r="AC138">
        <v>0</v>
      </c>
      <c r="AD138">
        <v>11.25</v>
      </c>
      <c r="AE138">
        <v>620553</v>
      </c>
      <c r="AF138">
        <f t="shared" si="10"/>
        <v>0</v>
      </c>
      <c r="AI138" t="s">
        <v>69</v>
      </c>
      <c r="AJ138" t="s">
        <v>1</v>
      </c>
      <c r="AK138" s="1">
        <v>44151</v>
      </c>
      <c r="AL138">
        <v>0</v>
      </c>
      <c r="AM138">
        <v>0.875</v>
      </c>
      <c r="AN138">
        <v>319094</v>
      </c>
      <c r="AO138">
        <f t="shared" si="11"/>
        <v>0</v>
      </c>
    </row>
    <row r="139" spans="1:41" x14ac:dyDescent="0.25">
      <c r="A139" t="s">
        <v>65</v>
      </c>
      <c r="B139" t="s">
        <v>1</v>
      </c>
      <c r="C139" s="1">
        <v>44158</v>
      </c>
      <c r="D139">
        <v>0</v>
      </c>
      <c r="E139">
        <v>13.595000000000001</v>
      </c>
      <c r="F139">
        <v>23392085</v>
      </c>
      <c r="H139" t="s">
        <v>66</v>
      </c>
      <c r="I139" t="s">
        <v>1</v>
      </c>
      <c r="J139" s="1">
        <v>44158</v>
      </c>
      <c r="K139">
        <v>0</v>
      </c>
      <c r="L139">
        <v>21.4</v>
      </c>
      <c r="M139">
        <v>129726</v>
      </c>
      <c r="N139">
        <f t="shared" si="8"/>
        <v>0</v>
      </c>
      <c r="Q139" t="s">
        <v>67</v>
      </c>
      <c r="R139" t="s">
        <v>1</v>
      </c>
      <c r="S139" s="1">
        <v>44158</v>
      </c>
      <c r="T139">
        <v>0</v>
      </c>
      <c r="U139">
        <v>4.835</v>
      </c>
      <c r="V139">
        <v>30180645</v>
      </c>
      <c r="W139">
        <f t="shared" si="9"/>
        <v>0</v>
      </c>
      <c r="Z139" t="s">
        <v>68</v>
      </c>
      <c r="AA139" t="s">
        <v>1</v>
      </c>
      <c r="AB139" s="1">
        <v>44158</v>
      </c>
      <c r="AC139">
        <v>0</v>
      </c>
      <c r="AD139">
        <v>11.6</v>
      </c>
      <c r="AE139">
        <v>499734</v>
      </c>
      <c r="AF139">
        <f t="shared" si="10"/>
        <v>0</v>
      </c>
      <c r="AI139" t="s">
        <v>69</v>
      </c>
      <c r="AJ139" t="s">
        <v>1</v>
      </c>
      <c r="AK139" s="1">
        <v>44158</v>
      </c>
      <c r="AL139">
        <v>0</v>
      </c>
      <c r="AM139">
        <v>0.88</v>
      </c>
      <c r="AN139">
        <v>152269</v>
      </c>
      <c r="AO139">
        <f t="shared" si="11"/>
        <v>0</v>
      </c>
    </row>
    <row r="140" spans="1:41" x14ac:dyDescent="0.25">
      <c r="A140" t="s">
        <v>65</v>
      </c>
      <c r="B140" t="s">
        <v>1</v>
      </c>
      <c r="C140" s="1">
        <v>44165</v>
      </c>
      <c r="D140">
        <v>0</v>
      </c>
      <c r="E140">
        <v>14.895160000000001</v>
      </c>
      <c r="F140">
        <v>27675961</v>
      </c>
      <c r="H140" t="s">
        <v>66</v>
      </c>
      <c r="I140" t="s">
        <v>1</v>
      </c>
      <c r="J140" s="1">
        <v>44165</v>
      </c>
      <c r="K140">
        <v>0</v>
      </c>
      <c r="L140">
        <v>22.45</v>
      </c>
      <c r="M140">
        <v>71508</v>
      </c>
      <c r="N140">
        <f t="shared" si="8"/>
        <v>0</v>
      </c>
      <c r="Q140" t="s">
        <v>67</v>
      </c>
      <c r="R140" t="s">
        <v>1</v>
      </c>
      <c r="S140" s="1">
        <v>44165</v>
      </c>
      <c r="T140">
        <v>0</v>
      </c>
      <c r="U140">
        <v>5.0361200000000004</v>
      </c>
      <c r="V140">
        <v>49821457</v>
      </c>
      <c r="W140">
        <f t="shared" si="9"/>
        <v>0</v>
      </c>
      <c r="Z140" t="s">
        <v>68</v>
      </c>
      <c r="AA140" t="s">
        <v>1</v>
      </c>
      <c r="AB140" s="1">
        <v>44165</v>
      </c>
      <c r="AC140">
        <v>0</v>
      </c>
      <c r="AD140">
        <v>11.75</v>
      </c>
      <c r="AE140">
        <v>659291</v>
      </c>
      <c r="AF140">
        <f t="shared" si="10"/>
        <v>0</v>
      </c>
      <c r="AI140" t="s">
        <v>69</v>
      </c>
      <c r="AJ140" t="s">
        <v>1</v>
      </c>
      <c r="AK140" s="1">
        <v>44165</v>
      </c>
      <c r="AL140">
        <v>0</v>
      </c>
      <c r="AM140">
        <v>0.81</v>
      </c>
      <c r="AN140">
        <v>96936</v>
      </c>
      <c r="AO140">
        <f t="shared" si="11"/>
        <v>0</v>
      </c>
    </row>
    <row r="141" spans="1:41" x14ac:dyDescent="0.25">
      <c r="A141" t="s">
        <v>65</v>
      </c>
      <c r="B141" t="s">
        <v>1</v>
      </c>
      <c r="C141" s="1">
        <v>44172</v>
      </c>
      <c r="D141">
        <v>0</v>
      </c>
      <c r="E141">
        <v>15.86</v>
      </c>
      <c r="F141">
        <v>20748412</v>
      </c>
      <c r="H141" t="s">
        <v>66</v>
      </c>
      <c r="I141" t="s">
        <v>1</v>
      </c>
      <c r="J141" s="1">
        <v>44172</v>
      </c>
      <c r="K141">
        <v>0</v>
      </c>
      <c r="L141">
        <v>22.25</v>
      </c>
      <c r="M141">
        <v>90139</v>
      </c>
      <c r="N141">
        <f t="shared" si="8"/>
        <v>0</v>
      </c>
      <c r="Q141" t="s">
        <v>67</v>
      </c>
      <c r="R141" t="s">
        <v>1</v>
      </c>
      <c r="S141" s="1">
        <v>44172</v>
      </c>
      <c r="T141">
        <v>0</v>
      </c>
      <c r="U141">
        <v>5.3695700000000004</v>
      </c>
      <c r="V141">
        <v>33209147</v>
      </c>
      <c r="W141">
        <f t="shared" si="9"/>
        <v>0</v>
      </c>
      <c r="Z141" t="s">
        <v>68</v>
      </c>
      <c r="AA141" t="s">
        <v>1</v>
      </c>
      <c r="AB141" s="1">
        <v>44172</v>
      </c>
      <c r="AC141">
        <v>0</v>
      </c>
      <c r="AD141">
        <v>11.35</v>
      </c>
      <c r="AE141">
        <v>1175947</v>
      </c>
      <c r="AF141">
        <f t="shared" si="10"/>
        <v>0</v>
      </c>
      <c r="AI141" t="s">
        <v>69</v>
      </c>
      <c r="AJ141" t="s">
        <v>1</v>
      </c>
      <c r="AK141" s="1">
        <v>44172</v>
      </c>
      <c r="AL141">
        <v>0</v>
      </c>
      <c r="AM141">
        <v>0.9</v>
      </c>
      <c r="AN141">
        <v>1153827</v>
      </c>
      <c r="AO141">
        <f t="shared" si="11"/>
        <v>0</v>
      </c>
    </row>
    <row r="142" spans="1:41" x14ac:dyDescent="0.25">
      <c r="A142" t="s">
        <v>65</v>
      </c>
      <c r="B142" t="s">
        <v>1</v>
      </c>
      <c r="C142" s="1">
        <v>44179</v>
      </c>
      <c r="D142">
        <v>0</v>
      </c>
      <c r="E142">
        <v>14.925000000000001</v>
      </c>
      <c r="F142">
        <v>66775511</v>
      </c>
      <c r="H142" t="s">
        <v>66</v>
      </c>
      <c r="I142" t="s">
        <v>1</v>
      </c>
      <c r="J142" s="1">
        <v>44179</v>
      </c>
      <c r="K142">
        <v>0</v>
      </c>
      <c r="L142">
        <v>21.75</v>
      </c>
      <c r="M142">
        <v>85115</v>
      </c>
      <c r="N142">
        <f t="shared" si="8"/>
        <v>0</v>
      </c>
      <c r="Q142" t="s">
        <v>67</v>
      </c>
      <c r="R142" t="s">
        <v>1</v>
      </c>
      <c r="S142" s="1">
        <v>44179</v>
      </c>
      <c r="T142">
        <v>0</v>
      </c>
      <c r="U142">
        <v>5.75</v>
      </c>
      <c r="V142">
        <v>50624684</v>
      </c>
      <c r="W142">
        <f t="shared" si="9"/>
        <v>0</v>
      </c>
      <c r="Z142" t="s">
        <v>68</v>
      </c>
      <c r="AA142" t="s">
        <v>1</v>
      </c>
      <c r="AB142" s="1">
        <v>44179</v>
      </c>
      <c r="AC142">
        <v>0</v>
      </c>
      <c r="AD142">
        <v>11.45</v>
      </c>
      <c r="AE142">
        <v>1013102</v>
      </c>
      <c r="AF142">
        <f t="shared" si="10"/>
        <v>0</v>
      </c>
      <c r="AI142" t="s">
        <v>69</v>
      </c>
      <c r="AJ142" t="s">
        <v>1</v>
      </c>
      <c r="AK142" s="1">
        <v>44179</v>
      </c>
      <c r="AL142">
        <v>0</v>
      </c>
      <c r="AM142">
        <v>0.91500000000000004</v>
      </c>
      <c r="AN142">
        <v>994630</v>
      </c>
      <c r="AO142">
        <f t="shared" si="11"/>
        <v>0</v>
      </c>
    </row>
    <row r="143" spans="1:41" x14ac:dyDescent="0.25">
      <c r="A143" t="s">
        <v>65</v>
      </c>
      <c r="B143" t="s">
        <v>1</v>
      </c>
      <c r="C143" s="1">
        <v>44186</v>
      </c>
      <c r="D143">
        <v>0</v>
      </c>
      <c r="E143">
        <v>14.62</v>
      </c>
      <c r="F143">
        <v>12659465</v>
      </c>
      <c r="H143" t="s">
        <v>66</v>
      </c>
      <c r="I143" t="s">
        <v>1</v>
      </c>
      <c r="J143" s="1">
        <v>44186</v>
      </c>
      <c r="K143">
        <v>0</v>
      </c>
      <c r="L143">
        <v>21.55</v>
      </c>
      <c r="M143">
        <v>68039</v>
      </c>
      <c r="N143">
        <f t="shared" si="8"/>
        <v>0</v>
      </c>
      <c r="Q143" t="s">
        <v>67</v>
      </c>
      <c r="R143" t="s">
        <v>1</v>
      </c>
      <c r="S143" s="1">
        <v>44186</v>
      </c>
      <c r="T143">
        <v>0</v>
      </c>
      <c r="U143">
        <v>5.4939999999999998</v>
      </c>
      <c r="V143">
        <v>27965589</v>
      </c>
      <c r="W143">
        <f t="shared" si="9"/>
        <v>0</v>
      </c>
      <c r="Z143" t="s">
        <v>68</v>
      </c>
      <c r="AA143" t="s">
        <v>1</v>
      </c>
      <c r="AB143" s="1">
        <v>44186</v>
      </c>
      <c r="AC143">
        <v>0</v>
      </c>
      <c r="AD143">
        <v>11.5</v>
      </c>
      <c r="AE143">
        <v>425538</v>
      </c>
      <c r="AF143">
        <f t="shared" si="10"/>
        <v>0</v>
      </c>
      <c r="AI143" t="s">
        <v>69</v>
      </c>
      <c r="AJ143" t="s">
        <v>1</v>
      </c>
      <c r="AK143" s="1">
        <v>44186</v>
      </c>
      <c r="AL143">
        <v>0</v>
      </c>
      <c r="AM143">
        <v>0.86</v>
      </c>
      <c r="AN143">
        <v>22744</v>
      </c>
      <c r="AO143">
        <f t="shared" si="11"/>
        <v>0</v>
      </c>
    </row>
    <row r="144" spans="1:41" x14ac:dyDescent="0.25">
      <c r="A144" t="s">
        <v>65</v>
      </c>
      <c r="B144" t="s">
        <v>1</v>
      </c>
      <c r="C144" s="1">
        <v>44193</v>
      </c>
      <c r="D144">
        <v>0</v>
      </c>
      <c r="E144">
        <v>14.52</v>
      </c>
      <c r="F144">
        <v>4257638</v>
      </c>
      <c r="H144" t="s">
        <v>66</v>
      </c>
      <c r="I144" t="s">
        <v>1</v>
      </c>
      <c r="J144" s="1">
        <v>44193</v>
      </c>
      <c r="K144">
        <v>0</v>
      </c>
      <c r="L144">
        <v>21.45</v>
      </c>
      <c r="M144">
        <v>125372</v>
      </c>
      <c r="N144">
        <f t="shared" si="8"/>
        <v>0</v>
      </c>
      <c r="Q144" t="s">
        <v>67</v>
      </c>
      <c r="R144" t="s">
        <v>1</v>
      </c>
      <c r="S144" s="1">
        <v>44193</v>
      </c>
      <c r="T144">
        <v>0</v>
      </c>
      <c r="U144">
        <v>5.6</v>
      </c>
      <c r="V144">
        <v>18907291</v>
      </c>
      <c r="W144">
        <f t="shared" si="9"/>
        <v>0</v>
      </c>
      <c r="Z144" t="s">
        <v>68</v>
      </c>
      <c r="AA144" t="s">
        <v>1</v>
      </c>
      <c r="AB144" s="1">
        <v>44193</v>
      </c>
      <c r="AC144">
        <v>0</v>
      </c>
      <c r="AD144">
        <v>11.65</v>
      </c>
      <c r="AE144">
        <v>83618</v>
      </c>
      <c r="AF144">
        <f t="shared" si="10"/>
        <v>0</v>
      </c>
      <c r="AI144" t="s">
        <v>69</v>
      </c>
      <c r="AJ144" t="s">
        <v>1</v>
      </c>
      <c r="AK144" s="1">
        <v>44193</v>
      </c>
      <c r="AL144">
        <v>0</v>
      </c>
      <c r="AM144">
        <v>0.85499999999999998</v>
      </c>
      <c r="AN144">
        <v>1106</v>
      </c>
      <c r="AO144">
        <f t="shared" si="11"/>
        <v>0</v>
      </c>
    </row>
    <row r="145" spans="1:41" x14ac:dyDescent="0.25">
      <c r="A145" t="s">
        <v>65</v>
      </c>
      <c r="B145" t="s">
        <v>1</v>
      </c>
      <c r="C145" s="1">
        <v>44200</v>
      </c>
      <c r="D145">
        <v>0</v>
      </c>
      <c r="E145">
        <v>15.615</v>
      </c>
      <c r="F145">
        <v>12682033</v>
      </c>
      <c r="H145" t="s">
        <v>66</v>
      </c>
      <c r="I145" t="s">
        <v>1</v>
      </c>
      <c r="J145" s="1">
        <v>44200</v>
      </c>
      <c r="K145">
        <v>0</v>
      </c>
      <c r="L145">
        <v>23.15</v>
      </c>
      <c r="M145">
        <v>123280</v>
      </c>
      <c r="N145">
        <f t="shared" si="8"/>
        <v>0</v>
      </c>
      <c r="Q145" t="s">
        <v>67</v>
      </c>
      <c r="R145" t="s">
        <v>1</v>
      </c>
      <c r="S145" s="1">
        <v>44200</v>
      </c>
      <c r="T145">
        <v>0</v>
      </c>
      <c r="U145">
        <v>6.016</v>
      </c>
      <c r="V145">
        <v>35499008</v>
      </c>
      <c r="W145">
        <f t="shared" si="9"/>
        <v>0</v>
      </c>
      <c r="Z145" t="s">
        <v>68</v>
      </c>
      <c r="AA145" t="s">
        <v>1</v>
      </c>
      <c r="AB145" s="1">
        <v>44200</v>
      </c>
      <c r="AC145">
        <v>0</v>
      </c>
      <c r="AD145">
        <v>12.35</v>
      </c>
      <c r="AE145">
        <v>505085</v>
      </c>
      <c r="AF145">
        <f t="shared" si="10"/>
        <v>0</v>
      </c>
      <c r="AI145" t="s">
        <v>69</v>
      </c>
      <c r="AJ145" t="s">
        <v>1</v>
      </c>
      <c r="AK145" s="1">
        <v>44200</v>
      </c>
      <c r="AL145">
        <v>0</v>
      </c>
      <c r="AM145">
        <v>0.86499999999999999</v>
      </c>
      <c r="AN145">
        <v>54028</v>
      </c>
      <c r="AO145">
        <f t="shared" si="11"/>
        <v>0</v>
      </c>
    </row>
    <row r="146" spans="1:41" x14ac:dyDescent="0.25">
      <c r="A146" t="s">
        <v>65</v>
      </c>
      <c r="B146" t="s">
        <v>1</v>
      </c>
      <c r="C146" s="1">
        <v>44207</v>
      </c>
      <c r="D146">
        <v>0</v>
      </c>
      <c r="E146">
        <v>15.1</v>
      </c>
      <c r="F146">
        <v>20904189</v>
      </c>
      <c r="H146" t="s">
        <v>66</v>
      </c>
      <c r="I146" t="s">
        <v>1</v>
      </c>
      <c r="J146" s="1">
        <v>44207</v>
      </c>
      <c r="K146">
        <v>0</v>
      </c>
      <c r="L146">
        <v>24.2</v>
      </c>
      <c r="M146">
        <v>119532</v>
      </c>
      <c r="N146">
        <f t="shared" si="8"/>
        <v>0</v>
      </c>
      <c r="Q146" t="s">
        <v>67</v>
      </c>
      <c r="R146" t="s">
        <v>1</v>
      </c>
      <c r="S146" s="1">
        <v>44207</v>
      </c>
      <c r="T146">
        <v>0</v>
      </c>
      <c r="U146">
        <v>6.12</v>
      </c>
      <c r="V146">
        <v>32306604</v>
      </c>
      <c r="W146">
        <f t="shared" si="9"/>
        <v>0</v>
      </c>
      <c r="Z146" t="s">
        <v>68</v>
      </c>
      <c r="AA146" t="s">
        <v>1</v>
      </c>
      <c r="AB146" s="1">
        <v>44207</v>
      </c>
      <c r="AC146">
        <v>0</v>
      </c>
      <c r="AD146">
        <v>13.2</v>
      </c>
      <c r="AE146">
        <v>818933</v>
      </c>
      <c r="AF146">
        <f t="shared" si="10"/>
        <v>0</v>
      </c>
      <c r="AI146" t="s">
        <v>69</v>
      </c>
      <c r="AJ146" t="s">
        <v>1</v>
      </c>
      <c r="AK146" s="1">
        <v>44207</v>
      </c>
      <c r="AL146">
        <v>0</v>
      </c>
      <c r="AM146">
        <v>0.94</v>
      </c>
      <c r="AN146">
        <v>568215</v>
      </c>
      <c r="AO146">
        <f t="shared" si="11"/>
        <v>0</v>
      </c>
    </row>
    <row r="147" spans="1:41" x14ac:dyDescent="0.25">
      <c r="A147" t="s">
        <v>65</v>
      </c>
      <c r="B147" t="s">
        <v>1</v>
      </c>
      <c r="C147" s="1">
        <v>44214</v>
      </c>
      <c r="D147">
        <v>0</v>
      </c>
      <c r="E147">
        <v>14.27</v>
      </c>
      <c r="F147">
        <v>22577913</v>
      </c>
      <c r="H147" t="s">
        <v>66</v>
      </c>
      <c r="I147" t="s">
        <v>1</v>
      </c>
      <c r="J147" s="1">
        <v>44214</v>
      </c>
      <c r="K147">
        <v>0</v>
      </c>
      <c r="L147">
        <v>21.7</v>
      </c>
      <c r="M147">
        <v>105643</v>
      </c>
      <c r="N147">
        <f t="shared" si="8"/>
        <v>0</v>
      </c>
      <c r="Q147" t="s">
        <v>67</v>
      </c>
      <c r="R147" t="s">
        <v>1</v>
      </c>
      <c r="S147" s="1">
        <v>44214</v>
      </c>
      <c r="T147">
        <v>0</v>
      </c>
      <c r="U147">
        <v>5.7</v>
      </c>
      <c r="V147">
        <v>52494409</v>
      </c>
      <c r="W147">
        <f t="shared" si="9"/>
        <v>0</v>
      </c>
      <c r="Z147" t="s">
        <v>68</v>
      </c>
      <c r="AA147" t="s">
        <v>1</v>
      </c>
      <c r="AB147" s="1">
        <v>44214</v>
      </c>
      <c r="AC147">
        <v>0</v>
      </c>
      <c r="AD147">
        <v>12.7</v>
      </c>
      <c r="AE147">
        <v>265760</v>
      </c>
      <c r="AF147">
        <f t="shared" si="10"/>
        <v>0</v>
      </c>
      <c r="AI147" t="s">
        <v>69</v>
      </c>
      <c r="AJ147" t="s">
        <v>1</v>
      </c>
      <c r="AK147" s="1">
        <v>44214</v>
      </c>
      <c r="AL147">
        <v>0</v>
      </c>
      <c r="AM147">
        <v>0.89500000000000002</v>
      </c>
      <c r="AN147">
        <v>130379</v>
      </c>
      <c r="AO147">
        <f t="shared" si="11"/>
        <v>0</v>
      </c>
    </row>
    <row r="148" spans="1:41" x14ac:dyDescent="0.25">
      <c r="A148" t="s">
        <v>65</v>
      </c>
      <c r="B148" t="s">
        <v>1</v>
      </c>
      <c r="C148" s="1">
        <v>44221</v>
      </c>
      <c r="D148">
        <v>0</v>
      </c>
      <c r="E148">
        <v>13.76</v>
      </c>
      <c r="F148">
        <v>36610075</v>
      </c>
      <c r="H148" t="s">
        <v>66</v>
      </c>
      <c r="I148" t="s">
        <v>1</v>
      </c>
      <c r="J148" s="1">
        <v>44221</v>
      </c>
      <c r="K148">
        <v>0</v>
      </c>
      <c r="L148">
        <v>20.3</v>
      </c>
      <c r="M148">
        <v>95712</v>
      </c>
      <c r="N148">
        <f t="shared" si="8"/>
        <v>0</v>
      </c>
      <c r="Q148" t="s">
        <v>67</v>
      </c>
      <c r="R148" t="s">
        <v>1</v>
      </c>
      <c r="S148" s="1">
        <v>44221</v>
      </c>
      <c r="T148">
        <v>0</v>
      </c>
      <c r="U148">
        <v>5.5759999999999996</v>
      </c>
      <c r="V148">
        <v>43376017</v>
      </c>
      <c r="W148">
        <f t="shared" si="9"/>
        <v>0</v>
      </c>
      <c r="Z148" t="s">
        <v>68</v>
      </c>
      <c r="AA148" t="s">
        <v>1</v>
      </c>
      <c r="AB148" s="1">
        <v>44221</v>
      </c>
      <c r="AC148">
        <v>0</v>
      </c>
      <c r="AD148">
        <v>12.7</v>
      </c>
      <c r="AE148">
        <v>680791</v>
      </c>
      <c r="AF148">
        <f t="shared" si="10"/>
        <v>0</v>
      </c>
      <c r="AI148" t="s">
        <v>69</v>
      </c>
      <c r="AJ148" t="s">
        <v>1</v>
      </c>
      <c r="AK148" s="1">
        <v>44221</v>
      </c>
      <c r="AL148">
        <v>0</v>
      </c>
      <c r="AM148">
        <v>0.88</v>
      </c>
      <c r="AN148">
        <v>147359</v>
      </c>
      <c r="AO148">
        <f t="shared" si="11"/>
        <v>0</v>
      </c>
    </row>
    <row r="149" spans="1:41" x14ac:dyDescent="0.25">
      <c r="A149" t="s">
        <v>65</v>
      </c>
      <c r="B149" t="s">
        <v>1</v>
      </c>
      <c r="C149" s="1">
        <v>44228</v>
      </c>
      <c r="D149">
        <v>0</v>
      </c>
      <c r="E149">
        <v>14.6</v>
      </c>
      <c r="F149">
        <v>17851658</v>
      </c>
      <c r="H149" t="s">
        <v>66</v>
      </c>
      <c r="I149" t="s">
        <v>1</v>
      </c>
      <c r="J149" s="1">
        <v>44228</v>
      </c>
      <c r="K149">
        <v>0</v>
      </c>
      <c r="L149">
        <v>22.35</v>
      </c>
      <c r="M149">
        <v>121237</v>
      </c>
      <c r="N149">
        <f t="shared" si="8"/>
        <v>0</v>
      </c>
      <c r="Q149" t="s">
        <v>67</v>
      </c>
      <c r="R149" t="s">
        <v>1</v>
      </c>
      <c r="S149" s="1">
        <v>44228</v>
      </c>
      <c r="T149">
        <v>0</v>
      </c>
      <c r="U149">
        <v>5.89</v>
      </c>
      <c r="V149">
        <v>38905178</v>
      </c>
      <c r="W149">
        <f t="shared" si="9"/>
        <v>0</v>
      </c>
      <c r="Z149" t="s">
        <v>68</v>
      </c>
      <c r="AA149" t="s">
        <v>1</v>
      </c>
      <c r="AB149" s="1">
        <v>44228</v>
      </c>
      <c r="AC149">
        <v>0</v>
      </c>
      <c r="AD149">
        <v>13.1</v>
      </c>
      <c r="AE149">
        <v>896427</v>
      </c>
      <c r="AF149">
        <f t="shared" si="10"/>
        <v>0</v>
      </c>
      <c r="AI149" t="s">
        <v>69</v>
      </c>
      <c r="AJ149" t="s">
        <v>1</v>
      </c>
      <c r="AK149" s="1">
        <v>44228</v>
      </c>
      <c r="AL149">
        <v>0</v>
      </c>
      <c r="AM149">
        <v>0.85499999999999998</v>
      </c>
      <c r="AN149">
        <v>92120</v>
      </c>
      <c r="AO149">
        <f t="shared" si="11"/>
        <v>0</v>
      </c>
    </row>
    <row r="150" spans="1:41" x14ac:dyDescent="0.25">
      <c r="A150" t="s">
        <v>65</v>
      </c>
      <c r="B150" t="s">
        <v>1</v>
      </c>
      <c r="C150" s="1">
        <v>44235</v>
      </c>
      <c r="D150">
        <v>0</v>
      </c>
      <c r="E150">
        <v>14.41</v>
      </c>
      <c r="F150">
        <v>15061569</v>
      </c>
      <c r="H150" t="s">
        <v>66</v>
      </c>
      <c r="I150" t="s">
        <v>1</v>
      </c>
      <c r="J150" s="1">
        <v>44235</v>
      </c>
      <c r="K150">
        <v>0</v>
      </c>
      <c r="L150">
        <v>22.1</v>
      </c>
      <c r="M150">
        <v>57135</v>
      </c>
      <c r="N150">
        <f t="shared" si="8"/>
        <v>0</v>
      </c>
      <c r="Q150" t="s">
        <v>67</v>
      </c>
      <c r="R150" t="s">
        <v>1</v>
      </c>
      <c r="S150" s="1">
        <v>44235</v>
      </c>
      <c r="T150">
        <v>0</v>
      </c>
      <c r="U150">
        <v>6.016</v>
      </c>
      <c r="V150">
        <v>52346449</v>
      </c>
      <c r="W150">
        <f t="shared" si="9"/>
        <v>0</v>
      </c>
      <c r="Z150" t="s">
        <v>68</v>
      </c>
      <c r="AA150" t="s">
        <v>1</v>
      </c>
      <c r="AB150" s="1">
        <v>44235</v>
      </c>
      <c r="AC150">
        <v>0</v>
      </c>
      <c r="AD150">
        <v>13.45</v>
      </c>
      <c r="AE150">
        <v>610455</v>
      </c>
      <c r="AF150">
        <f t="shared" si="10"/>
        <v>0</v>
      </c>
      <c r="AI150" t="s">
        <v>69</v>
      </c>
      <c r="AJ150" t="s">
        <v>1</v>
      </c>
      <c r="AK150" s="1">
        <v>44235</v>
      </c>
      <c r="AL150">
        <v>0</v>
      </c>
      <c r="AM150">
        <v>0.83</v>
      </c>
      <c r="AN150">
        <v>9552</v>
      </c>
      <c r="AO150">
        <f t="shared" si="11"/>
        <v>0</v>
      </c>
    </row>
    <row r="151" spans="1:41" x14ac:dyDescent="0.25">
      <c r="C151" s="1"/>
      <c r="J151" s="1"/>
      <c r="Q151" s="59"/>
      <c r="S151" s="61"/>
      <c r="AB151" s="1"/>
      <c r="AI151" s="1"/>
    </row>
    <row r="152" spans="1:41" x14ac:dyDescent="0.25">
      <c r="C152" s="1"/>
      <c r="J152" s="1"/>
      <c r="Q152" s="59"/>
      <c r="S152" s="61"/>
      <c r="AB152" s="1"/>
      <c r="AI152" s="1"/>
    </row>
    <row r="153" spans="1:41" x14ac:dyDescent="0.25">
      <c r="C153" s="1"/>
      <c r="J153" s="1"/>
      <c r="Q153" s="59"/>
      <c r="S153" s="61"/>
      <c r="AB153" s="1"/>
      <c r="AI153" s="1"/>
    </row>
    <row r="154" spans="1:41" x14ac:dyDescent="0.25">
      <c r="C154" s="1"/>
      <c r="J154" s="1"/>
      <c r="Q154" s="59"/>
      <c r="S154" s="61"/>
      <c r="AB154" s="1"/>
      <c r="AI154" s="1"/>
    </row>
    <row r="155" spans="1:41" x14ac:dyDescent="0.25">
      <c r="C155" s="1"/>
      <c r="J155" s="1"/>
      <c r="Q155" s="59"/>
      <c r="S155" s="61"/>
      <c r="AB155" s="1"/>
      <c r="AI155" s="1"/>
    </row>
    <row r="156" spans="1:41" x14ac:dyDescent="0.25">
      <c r="C156" s="1"/>
      <c r="J156" s="1"/>
      <c r="Q156" s="59"/>
      <c r="S156" s="61"/>
      <c r="AB156" s="1"/>
      <c r="AI156" s="1"/>
    </row>
    <row r="157" spans="1:41" x14ac:dyDescent="0.25">
      <c r="C157" s="1"/>
      <c r="J157" s="1"/>
      <c r="Q157" s="59"/>
      <c r="S157" s="61"/>
      <c r="AB157" s="1"/>
      <c r="AI157" s="1"/>
    </row>
    <row r="158" spans="1:41" x14ac:dyDescent="0.25">
      <c r="C158" s="1"/>
      <c r="J158" s="1"/>
      <c r="Q158" s="59"/>
      <c r="S158" s="61"/>
      <c r="AB158" s="1"/>
      <c r="AI158" s="1"/>
    </row>
    <row r="159" spans="1:41" x14ac:dyDescent="0.25">
      <c r="C159" s="1"/>
      <c r="J159" s="1"/>
      <c r="Q159" s="59"/>
      <c r="S159" s="61"/>
      <c r="AB159" s="1"/>
      <c r="AI159" s="1"/>
    </row>
    <row r="160" spans="1:41" x14ac:dyDescent="0.25">
      <c r="C160" s="1"/>
      <c r="J160" s="1"/>
      <c r="Q160" s="59"/>
      <c r="S160" s="61"/>
      <c r="AB160" s="1"/>
      <c r="AI160" s="1"/>
    </row>
    <row r="161" spans="3:35" x14ac:dyDescent="0.25">
      <c r="C161" s="1"/>
      <c r="J161" s="1"/>
      <c r="Q161" s="59"/>
      <c r="S161" s="61"/>
      <c r="AB161" s="1"/>
      <c r="AI161" s="1"/>
    </row>
    <row r="162" spans="3:35" x14ac:dyDescent="0.25">
      <c r="C162" s="1"/>
      <c r="J162" s="1"/>
      <c r="Q162" s="59"/>
      <c r="S162" s="61"/>
      <c r="AB162" s="1"/>
      <c r="AI162" s="1"/>
    </row>
    <row r="163" spans="3:35" x14ac:dyDescent="0.25">
      <c r="C163" s="1"/>
      <c r="J163" s="1"/>
      <c r="Q163" s="59"/>
      <c r="S163" s="61"/>
      <c r="AB163" s="1"/>
      <c r="AI163" s="1"/>
    </row>
    <row r="164" spans="3:35" x14ac:dyDescent="0.25">
      <c r="C164" s="1"/>
      <c r="J164" s="1"/>
      <c r="Q164" s="59"/>
      <c r="S164" s="61"/>
      <c r="AB164" s="1"/>
      <c r="AI164" s="1"/>
    </row>
    <row r="165" spans="3:35" x14ac:dyDescent="0.25">
      <c r="C165" s="1"/>
      <c r="J165" s="1"/>
      <c r="Q165" s="59"/>
      <c r="S165" s="61"/>
      <c r="AB165" s="1"/>
      <c r="AI165" s="1"/>
    </row>
    <row r="166" spans="3:35" x14ac:dyDescent="0.25">
      <c r="C166" s="1"/>
      <c r="J166" s="1"/>
      <c r="Q166" s="59"/>
      <c r="S166" s="61"/>
      <c r="AB166" s="1"/>
      <c r="AI166" s="1"/>
    </row>
    <row r="167" spans="3:35" x14ac:dyDescent="0.25">
      <c r="C167" s="1"/>
      <c r="J167" s="1"/>
      <c r="Q167" s="59"/>
      <c r="S167" s="61"/>
      <c r="AB167" s="1"/>
      <c r="AI167" s="1"/>
    </row>
    <row r="168" spans="3:35" x14ac:dyDescent="0.25">
      <c r="C168" s="1"/>
      <c r="J168" s="1"/>
      <c r="Q168" s="59"/>
      <c r="S168" s="61"/>
      <c r="AB168" s="1"/>
      <c r="AI168" s="1"/>
    </row>
    <row r="169" spans="3:35" x14ac:dyDescent="0.25">
      <c r="C169" s="1"/>
      <c r="J169" s="1"/>
      <c r="Q169" s="59"/>
      <c r="S169" s="61"/>
      <c r="AB169" s="1"/>
      <c r="AI169" s="1"/>
    </row>
    <row r="170" spans="3:35" x14ac:dyDescent="0.25">
      <c r="C170" s="1"/>
      <c r="J170" s="1"/>
      <c r="Q170" s="59"/>
      <c r="S170" s="61"/>
      <c r="AB170" s="1"/>
      <c r="AI170" s="1"/>
    </row>
    <row r="171" spans="3:35" x14ac:dyDescent="0.25">
      <c r="C171" s="1"/>
      <c r="J171" s="1"/>
      <c r="Q171" s="59"/>
      <c r="S171" s="61"/>
      <c r="AB171" s="1"/>
      <c r="AI171" s="1"/>
    </row>
    <row r="172" spans="3:35" x14ac:dyDescent="0.25">
      <c r="C172" s="1"/>
      <c r="J172" s="1"/>
      <c r="Q172" s="59"/>
      <c r="S172" s="61"/>
      <c r="AB172" s="1"/>
      <c r="AI172" s="1"/>
    </row>
    <row r="173" spans="3:35" x14ac:dyDescent="0.25">
      <c r="C173" s="1"/>
      <c r="J173" s="1"/>
      <c r="Q173" s="59"/>
      <c r="S173" s="61"/>
      <c r="AB173" s="1"/>
      <c r="AI173" s="1"/>
    </row>
    <row r="174" spans="3:35" x14ac:dyDescent="0.25">
      <c r="C174" s="1"/>
      <c r="J174" s="1"/>
      <c r="Q174" s="59"/>
      <c r="S174" s="61"/>
      <c r="AB174" s="1"/>
      <c r="AI174" s="1"/>
    </row>
    <row r="175" spans="3:35" x14ac:dyDescent="0.25">
      <c r="C175" s="1"/>
      <c r="J175" s="1"/>
      <c r="Q175" s="59"/>
      <c r="S175" s="61"/>
      <c r="AB175" s="1"/>
      <c r="AI175" s="1"/>
    </row>
    <row r="176" spans="3:35" x14ac:dyDescent="0.25">
      <c r="C176" s="1"/>
      <c r="J176" s="1"/>
      <c r="Q176" s="59"/>
      <c r="S176" s="61"/>
      <c r="AB176" s="1"/>
      <c r="AI176" s="1"/>
    </row>
    <row r="177" spans="3:35" x14ac:dyDescent="0.25">
      <c r="C177" s="1"/>
      <c r="J177" s="1"/>
      <c r="Q177" s="59"/>
      <c r="S177" s="61"/>
      <c r="AB177" s="1"/>
      <c r="AI177" s="1"/>
    </row>
    <row r="178" spans="3:35" x14ac:dyDescent="0.25">
      <c r="C178" s="1"/>
      <c r="J178" s="1"/>
      <c r="Q178" s="59"/>
      <c r="S178" s="61"/>
      <c r="AB178" s="1"/>
      <c r="AI178" s="1"/>
    </row>
    <row r="179" spans="3:35" x14ac:dyDescent="0.25">
      <c r="C179" s="1"/>
      <c r="J179" s="1"/>
      <c r="Q179" s="59"/>
      <c r="S179" s="61"/>
      <c r="AB179" s="1"/>
      <c r="AI179" s="1"/>
    </row>
    <row r="180" spans="3:35" x14ac:dyDescent="0.25">
      <c r="C180" s="1"/>
      <c r="J180" s="1"/>
      <c r="Q180" s="59"/>
      <c r="S180" s="61"/>
      <c r="AB180" s="1"/>
      <c r="AI180" s="1"/>
    </row>
    <row r="181" spans="3:35" x14ac:dyDescent="0.25">
      <c r="C181" s="1"/>
      <c r="J181" s="1"/>
      <c r="Q181" s="59"/>
      <c r="S181" s="61"/>
      <c r="AB181" s="1"/>
      <c r="AI181" s="1"/>
    </row>
    <row r="182" spans="3:35" x14ac:dyDescent="0.25">
      <c r="C182" s="1"/>
      <c r="J182" s="1"/>
      <c r="Q182" s="59"/>
      <c r="S182" s="61"/>
      <c r="AB182" s="1"/>
      <c r="AI182" s="1"/>
    </row>
    <row r="183" spans="3:35" x14ac:dyDescent="0.25">
      <c r="C183" s="1"/>
      <c r="J183" s="1"/>
      <c r="Q183" s="59"/>
      <c r="S183" s="61"/>
      <c r="AB183" s="1"/>
      <c r="AI183" s="1"/>
    </row>
    <row r="184" spans="3:35" x14ac:dyDescent="0.25">
      <c r="C184" s="1"/>
      <c r="J184" s="1"/>
      <c r="Q184" s="59"/>
      <c r="S184" s="61"/>
      <c r="AB184" s="1"/>
      <c r="AI184" s="1"/>
    </row>
    <row r="185" spans="3:35" x14ac:dyDescent="0.25">
      <c r="C185" s="1"/>
      <c r="J185" s="1"/>
      <c r="Q185" s="59"/>
      <c r="S185" s="61"/>
      <c r="AB185" s="1"/>
      <c r="AI185" s="1"/>
    </row>
    <row r="186" spans="3:35" x14ac:dyDescent="0.25">
      <c r="C186" s="1"/>
      <c r="J186" s="1"/>
      <c r="Q186" s="59"/>
      <c r="S186" s="61"/>
      <c r="AB186" s="1"/>
      <c r="AI186" s="1"/>
    </row>
    <row r="187" spans="3:35" x14ac:dyDescent="0.25">
      <c r="C187" s="1"/>
      <c r="J187" s="1"/>
      <c r="Q187" s="59"/>
      <c r="S187" s="61"/>
      <c r="AB187" s="1"/>
      <c r="AI187" s="1"/>
    </row>
    <row r="188" spans="3:35" x14ac:dyDescent="0.25">
      <c r="C188" s="1"/>
      <c r="J188" s="1"/>
      <c r="Q188" s="59"/>
      <c r="S188" s="61"/>
      <c r="AB188" s="1"/>
      <c r="AI188" s="1"/>
    </row>
    <row r="189" spans="3:35" x14ac:dyDescent="0.25">
      <c r="C189" s="1"/>
      <c r="J189" s="1"/>
      <c r="Q189" s="59"/>
      <c r="S189" s="61"/>
      <c r="AB189" s="1"/>
      <c r="AI189" s="1"/>
    </row>
    <row r="190" spans="3:35" x14ac:dyDescent="0.25">
      <c r="C190" s="1"/>
      <c r="J190" s="1"/>
      <c r="Q190" s="59"/>
      <c r="S190" s="61"/>
      <c r="AB190" s="1"/>
      <c r="AI190" s="1"/>
    </row>
    <row r="191" spans="3:35" x14ac:dyDescent="0.25">
      <c r="C191" s="1"/>
      <c r="J191" s="1"/>
      <c r="Q191" s="59"/>
      <c r="S191" s="61"/>
      <c r="AB191" s="1"/>
      <c r="AI191" s="1"/>
    </row>
    <row r="192" spans="3:35" x14ac:dyDescent="0.25">
      <c r="C192" s="1"/>
      <c r="J192" s="1"/>
      <c r="Q192" s="59"/>
      <c r="S192" s="61"/>
      <c r="AB192" s="1"/>
      <c r="AI192" s="1"/>
    </row>
    <row r="193" spans="3:35" x14ac:dyDescent="0.25">
      <c r="C193" s="1"/>
      <c r="J193" s="1"/>
      <c r="Q193" s="59"/>
      <c r="S193" s="61"/>
      <c r="AB193" s="1"/>
      <c r="AI193" s="1"/>
    </row>
    <row r="194" spans="3:35" x14ac:dyDescent="0.25">
      <c r="C194" s="1"/>
      <c r="J194" s="1"/>
      <c r="Q194" s="59"/>
      <c r="S194" s="61"/>
      <c r="AB194" s="1"/>
      <c r="AI194" s="1"/>
    </row>
    <row r="195" spans="3:35" x14ac:dyDescent="0.25">
      <c r="C195" s="1"/>
      <c r="J195" s="1"/>
      <c r="Q195" s="59"/>
      <c r="S195" s="61"/>
      <c r="AB195" s="1"/>
      <c r="AI195" s="1"/>
    </row>
    <row r="196" spans="3:35" x14ac:dyDescent="0.25">
      <c r="C196" s="1"/>
      <c r="J196" s="1"/>
      <c r="Q196" s="59"/>
      <c r="S196" s="61"/>
      <c r="AB196" s="1"/>
      <c r="AI196" s="1"/>
    </row>
    <row r="197" spans="3:35" x14ac:dyDescent="0.25">
      <c r="C197" s="1"/>
      <c r="J197" s="1"/>
      <c r="Q197" s="59"/>
      <c r="S197" s="61"/>
      <c r="AB197" s="1"/>
      <c r="AI197" s="1"/>
    </row>
    <row r="198" spans="3:35" x14ac:dyDescent="0.25">
      <c r="C198" s="1"/>
      <c r="J198" s="1"/>
      <c r="Q198" s="59"/>
      <c r="S198" s="61"/>
      <c r="AB198" s="1"/>
      <c r="AI198" s="1"/>
    </row>
    <row r="199" spans="3:35" x14ac:dyDescent="0.25">
      <c r="C199" s="1"/>
      <c r="J199" s="1"/>
      <c r="Q199" s="59"/>
      <c r="S199" s="61"/>
      <c r="AB199" s="1"/>
      <c r="AI199" s="1"/>
    </row>
    <row r="200" spans="3:35" x14ac:dyDescent="0.25">
      <c r="C200" s="1"/>
      <c r="J200" s="1"/>
      <c r="Q200" s="59"/>
      <c r="S200" s="61"/>
      <c r="AB200" s="1"/>
      <c r="AI200" s="1"/>
    </row>
    <row r="201" spans="3:35" x14ac:dyDescent="0.25">
      <c r="C201" s="1"/>
      <c r="J201" s="1"/>
      <c r="Q201" s="59"/>
      <c r="S201" s="61"/>
      <c r="AB201" s="1"/>
      <c r="AI201" s="1"/>
    </row>
    <row r="202" spans="3:35" x14ac:dyDescent="0.25">
      <c r="C202" s="1"/>
      <c r="J202" s="1"/>
      <c r="Q202" s="59"/>
      <c r="S202" s="61"/>
      <c r="AB202" s="1"/>
      <c r="AI202" s="1"/>
    </row>
    <row r="203" spans="3:35" x14ac:dyDescent="0.25">
      <c r="C203" s="1"/>
      <c r="J203" s="1"/>
      <c r="Q203" s="59"/>
      <c r="S203" s="61"/>
      <c r="AB203" s="1"/>
      <c r="AI203" s="1"/>
    </row>
    <row r="204" spans="3:35" x14ac:dyDescent="0.25">
      <c r="C204" s="1"/>
      <c r="J204" s="1"/>
      <c r="Q204" s="59"/>
      <c r="S204" s="61"/>
      <c r="AB204" s="1"/>
      <c r="AI204" s="1"/>
    </row>
    <row r="205" spans="3:35" x14ac:dyDescent="0.25">
      <c r="C205" s="1"/>
      <c r="J205" s="1"/>
      <c r="Q205" s="59"/>
      <c r="S205" s="61"/>
      <c r="AB205" s="1"/>
      <c r="AI205" s="1"/>
    </row>
    <row r="206" spans="3:35" x14ac:dyDescent="0.25">
      <c r="C206" s="1"/>
      <c r="J206" s="1"/>
      <c r="Q206" s="59"/>
      <c r="S206" s="61"/>
      <c r="AB206" s="1"/>
      <c r="AI206" s="1"/>
    </row>
    <row r="207" spans="3:35" x14ac:dyDescent="0.25">
      <c r="C207" s="1"/>
      <c r="J207" s="1"/>
      <c r="Q207" s="59"/>
      <c r="S207" s="61"/>
      <c r="AB207" s="1"/>
      <c r="AI207" s="1"/>
    </row>
    <row r="208" spans="3:35" x14ac:dyDescent="0.25">
      <c r="C208" s="1"/>
      <c r="J208" s="1"/>
      <c r="Q208" s="59"/>
      <c r="S208" s="61"/>
      <c r="AB208" s="1"/>
      <c r="AI208" s="1"/>
    </row>
    <row r="209" spans="3:35" x14ac:dyDescent="0.25">
      <c r="C209" s="1"/>
      <c r="J209" s="1"/>
      <c r="Q209" s="59"/>
      <c r="S209" s="61"/>
      <c r="AB209" s="1"/>
      <c r="AI209" s="1"/>
    </row>
    <row r="210" spans="3:35" x14ac:dyDescent="0.25">
      <c r="C210" s="1"/>
      <c r="J210" s="1"/>
      <c r="Q210" s="59"/>
      <c r="S210" s="61"/>
      <c r="AB210" s="1"/>
      <c r="AI210" s="1"/>
    </row>
    <row r="211" spans="3:35" x14ac:dyDescent="0.25">
      <c r="C211" s="1"/>
      <c r="J211" s="1"/>
      <c r="Q211" s="59"/>
      <c r="S211" s="61"/>
      <c r="AB211" s="1"/>
      <c r="AI211" s="1"/>
    </row>
    <row r="212" spans="3:35" x14ac:dyDescent="0.25">
      <c r="C212" s="1"/>
      <c r="J212" s="1"/>
      <c r="Q212" s="59"/>
      <c r="S212" s="61"/>
      <c r="AB212" s="1"/>
      <c r="AI212" s="1"/>
    </row>
    <row r="213" spans="3:35" x14ac:dyDescent="0.25">
      <c r="C213" s="1"/>
      <c r="J213" s="1"/>
      <c r="Q213" s="59"/>
      <c r="S213" s="61"/>
      <c r="AB213" s="1"/>
      <c r="AI213" s="1"/>
    </row>
    <row r="214" spans="3:35" x14ac:dyDescent="0.25">
      <c r="C214" s="1"/>
      <c r="J214" s="1"/>
      <c r="Q214" s="59"/>
      <c r="S214" s="61"/>
      <c r="AB214" s="1"/>
      <c r="AI214" s="1"/>
    </row>
    <row r="215" spans="3:35" x14ac:dyDescent="0.25">
      <c r="C215" s="1"/>
      <c r="J215" s="1"/>
      <c r="Q215" s="59"/>
      <c r="S215" s="61"/>
      <c r="AB215" s="1"/>
      <c r="AI215" s="1"/>
    </row>
    <row r="216" spans="3:35" x14ac:dyDescent="0.25">
      <c r="C216" s="1"/>
      <c r="J216" s="1"/>
      <c r="Q216" s="59"/>
      <c r="S216" s="61"/>
      <c r="AB216" s="1"/>
      <c r="AI216" s="1"/>
    </row>
    <row r="217" spans="3:35" x14ac:dyDescent="0.25">
      <c r="C217" s="1"/>
      <c r="J217" s="1"/>
      <c r="Q217" s="59"/>
      <c r="S217" s="61"/>
      <c r="AB217" s="1"/>
      <c r="AI217" s="1"/>
    </row>
    <row r="218" spans="3:35" x14ac:dyDescent="0.25">
      <c r="C218" s="1"/>
      <c r="J218" s="1"/>
      <c r="Q218" s="59"/>
      <c r="S218" s="61"/>
      <c r="AB218" s="1"/>
      <c r="AI218" s="1"/>
    </row>
    <row r="219" spans="3:35" x14ac:dyDescent="0.25">
      <c r="C219" s="1"/>
      <c r="J219" s="1"/>
      <c r="Q219" s="59"/>
      <c r="S219" s="61"/>
      <c r="AB219" s="1"/>
      <c r="AI219" s="1"/>
    </row>
    <row r="220" spans="3:35" x14ac:dyDescent="0.25">
      <c r="C220" s="1"/>
      <c r="J220" s="1"/>
      <c r="Q220" s="59"/>
      <c r="S220" s="61"/>
      <c r="AB220" s="1"/>
      <c r="AI220" s="1"/>
    </row>
    <row r="221" spans="3:35" x14ac:dyDescent="0.25">
      <c r="C221" s="1"/>
      <c r="J221" s="1"/>
      <c r="Q221" s="59"/>
      <c r="S221" s="61"/>
      <c r="AB221" s="1"/>
      <c r="AI221" s="1"/>
    </row>
    <row r="222" spans="3:35" x14ac:dyDescent="0.25">
      <c r="C222" s="1"/>
      <c r="J222" s="1"/>
      <c r="Q222" s="59"/>
      <c r="S222" s="61"/>
      <c r="AB222" s="1"/>
      <c r="AI222" s="1"/>
    </row>
    <row r="223" spans="3:35" x14ac:dyDescent="0.25">
      <c r="C223" s="1"/>
      <c r="J223" s="1"/>
      <c r="Q223" s="59"/>
      <c r="S223" s="61"/>
      <c r="AB223" s="1"/>
      <c r="AI223" s="1"/>
    </row>
    <row r="224" spans="3:35" x14ac:dyDescent="0.25">
      <c r="C224" s="1"/>
      <c r="J224" s="1"/>
      <c r="Q224" s="59"/>
      <c r="S224" s="61"/>
      <c r="AB224" s="1"/>
      <c r="AI224" s="1"/>
    </row>
    <row r="225" spans="3:35" x14ac:dyDescent="0.25">
      <c r="C225" s="1"/>
      <c r="J225" s="1"/>
      <c r="Q225" s="59"/>
      <c r="S225" s="61"/>
      <c r="AB225" s="1"/>
      <c r="AI225" s="1"/>
    </row>
    <row r="226" spans="3:35" x14ac:dyDescent="0.25">
      <c r="C226" s="1"/>
      <c r="J226" s="1"/>
      <c r="Q226" s="59"/>
      <c r="S226" s="61"/>
      <c r="AB226" s="1"/>
      <c r="AI226" s="1"/>
    </row>
    <row r="227" spans="3:35" x14ac:dyDescent="0.25">
      <c r="C227" s="1"/>
      <c r="J227" s="1"/>
      <c r="Q227" s="59"/>
      <c r="S227" s="61"/>
      <c r="AB227" s="1"/>
      <c r="AI227" s="1"/>
    </row>
    <row r="228" spans="3:35" x14ac:dyDescent="0.25">
      <c r="C228" s="1"/>
      <c r="J228" s="1"/>
      <c r="Q228" s="59"/>
      <c r="S228" s="61"/>
      <c r="AB228" s="1"/>
      <c r="AI228" s="1"/>
    </row>
    <row r="229" spans="3:35" x14ac:dyDescent="0.25">
      <c r="C229" s="1"/>
      <c r="J229" s="1"/>
      <c r="Q229" s="59"/>
      <c r="S229" s="61"/>
      <c r="AB229" s="1"/>
      <c r="AI229" s="1"/>
    </row>
    <row r="230" spans="3:35" x14ac:dyDescent="0.25">
      <c r="C230" s="1"/>
      <c r="J230" s="1"/>
      <c r="Q230" s="59"/>
      <c r="S230" s="61"/>
      <c r="AB230" s="1"/>
      <c r="AI230" s="1"/>
    </row>
    <row r="231" spans="3:35" x14ac:dyDescent="0.25">
      <c r="C231" s="1"/>
      <c r="J231" s="1"/>
      <c r="Q231" s="59"/>
      <c r="S231" s="61"/>
      <c r="AB231" s="1"/>
      <c r="AI231" s="1"/>
    </row>
    <row r="232" spans="3:35" x14ac:dyDescent="0.25">
      <c r="C232" s="1"/>
      <c r="J232" s="1"/>
      <c r="Q232" s="59"/>
      <c r="S232" s="61"/>
      <c r="AB232" s="1"/>
      <c r="AI232" s="1"/>
    </row>
    <row r="233" spans="3:35" x14ac:dyDescent="0.25">
      <c r="C233" s="1"/>
      <c r="J233" s="1"/>
      <c r="Q233" s="59"/>
      <c r="S233" s="61"/>
      <c r="AB233" s="1"/>
      <c r="AI233" s="1"/>
    </row>
    <row r="234" spans="3:35" x14ac:dyDescent="0.25">
      <c r="C234" s="1"/>
      <c r="J234" s="1"/>
      <c r="Q234" s="59"/>
      <c r="S234" s="61"/>
      <c r="AB234" s="1"/>
      <c r="AI234" s="1"/>
    </row>
    <row r="235" spans="3:35" x14ac:dyDescent="0.25">
      <c r="C235" s="1"/>
      <c r="J235" s="1"/>
      <c r="Q235" s="59"/>
      <c r="S235" s="61"/>
      <c r="AB235" s="1"/>
      <c r="AI235" s="1"/>
    </row>
    <row r="236" spans="3:35" x14ac:dyDescent="0.25">
      <c r="C236" s="1"/>
      <c r="J236" s="1"/>
      <c r="Q236" s="59"/>
      <c r="S236" s="61"/>
      <c r="AB236" s="1"/>
      <c r="AI236" s="1"/>
    </row>
    <row r="237" spans="3:35" x14ac:dyDescent="0.25">
      <c r="C237" s="1"/>
      <c r="J237" s="1"/>
      <c r="Q237" s="59"/>
      <c r="S237" s="61"/>
      <c r="AB237" s="1"/>
      <c r="AI237" s="1"/>
    </row>
    <row r="238" spans="3:35" x14ac:dyDescent="0.25">
      <c r="C238" s="1"/>
      <c r="J238" s="1"/>
      <c r="Q238" s="59"/>
      <c r="S238" s="61"/>
      <c r="AB238" s="1"/>
      <c r="AI238" s="1"/>
    </row>
    <row r="239" spans="3:35" x14ac:dyDescent="0.25">
      <c r="C239" s="1"/>
      <c r="J239" s="1"/>
      <c r="Q239" s="59"/>
      <c r="S239" s="61"/>
      <c r="AB239" s="1"/>
      <c r="AI239" s="1"/>
    </row>
    <row r="240" spans="3:35" x14ac:dyDescent="0.25">
      <c r="C240" s="1"/>
      <c r="J240" s="1"/>
      <c r="Q240" s="59"/>
      <c r="S240" s="61"/>
      <c r="AB240" s="1"/>
      <c r="AI240" s="1"/>
    </row>
    <row r="241" spans="3:35" x14ac:dyDescent="0.25">
      <c r="C241" s="1"/>
      <c r="J241" s="1"/>
      <c r="Q241" s="59"/>
      <c r="S241" s="61"/>
      <c r="AB241" s="1"/>
      <c r="AI241" s="1"/>
    </row>
    <row r="242" spans="3:35" x14ac:dyDescent="0.25">
      <c r="C242" s="1"/>
      <c r="J242" s="1"/>
      <c r="Q242" s="59"/>
      <c r="S242" s="61"/>
      <c r="AB242" s="1"/>
      <c r="AI242" s="1"/>
    </row>
    <row r="243" spans="3:35" x14ac:dyDescent="0.25">
      <c r="C243" s="1"/>
      <c r="J243" s="1"/>
      <c r="Q243" s="59"/>
      <c r="S243" s="61"/>
      <c r="AB243" s="1"/>
      <c r="AI243" s="1"/>
    </row>
    <row r="244" spans="3:35" x14ac:dyDescent="0.25">
      <c r="C244" s="1"/>
      <c r="J244" s="1"/>
      <c r="Q244" s="59"/>
      <c r="S244" s="61"/>
      <c r="AB244" s="1"/>
      <c r="AI244" s="1"/>
    </row>
    <row r="245" spans="3:35" x14ac:dyDescent="0.25">
      <c r="C245" s="1"/>
      <c r="J245" s="1"/>
      <c r="Q245" s="59"/>
      <c r="S245" s="61"/>
      <c r="AB245" s="1"/>
      <c r="AI245" s="1"/>
    </row>
    <row r="246" spans="3:35" x14ac:dyDescent="0.25">
      <c r="C246" s="1"/>
      <c r="J246" s="1"/>
      <c r="Q246" s="59"/>
      <c r="S246" s="61"/>
      <c r="AB246" s="1"/>
      <c r="AI246" s="1"/>
    </row>
    <row r="247" spans="3:35" x14ac:dyDescent="0.25">
      <c r="C247" s="1"/>
      <c r="J247" s="1"/>
      <c r="Q247" s="59"/>
      <c r="S247" s="61"/>
      <c r="AB247" s="1"/>
      <c r="AI247" s="1"/>
    </row>
    <row r="248" spans="3:35" x14ac:dyDescent="0.25">
      <c r="C248" s="1"/>
      <c r="J248" s="1"/>
      <c r="Q248" s="59"/>
      <c r="S248" s="61"/>
      <c r="AB248" s="1"/>
      <c r="AI248" s="1"/>
    </row>
    <row r="249" spans="3:35" x14ac:dyDescent="0.25">
      <c r="C249" s="1"/>
      <c r="J249" s="1"/>
      <c r="Q249" s="59"/>
      <c r="S249" s="61"/>
      <c r="AB249" s="1"/>
      <c r="AI249" s="1"/>
    </row>
    <row r="250" spans="3:35" x14ac:dyDescent="0.25">
      <c r="C250" s="1"/>
      <c r="J250" s="1"/>
      <c r="Q250" s="59"/>
      <c r="S250" s="61"/>
      <c r="AB250" s="1"/>
      <c r="AI250" s="1"/>
    </row>
    <row r="251" spans="3:35" x14ac:dyDescent="0.25">
      <c r="C251" s="1"/>
      <c r="J251" s="1"/>
      <c r="Q251" s="59"/>
      <c r="S251" s="61"/>
      <c r="AB251" s="1"/>
      <c r="AI251" s="1"/>
    </row>
    <row r="252" spans="3:35" x14ac:dyDescent="0.25">
      <c r="C252" s="1"/>
      <c r="J252" s="1"/>
      <c r="Q252" s="59"/>
      <c r="S252" s="61"/>
      <c r="AB252" s="1"/>
      <c r="AI252" s="1"/>
    </row>
    <row r="253" spans="3:35" x14ac:dyDescent="0.25">
      <c r="C253" s="1"/>
      <c r="J253" s="1"/>
      <c r="Q253" s="59"/>
      <c r="S253" s="61"/>
      <c r="AB253" s="1"/>
      <c r="AI253" s="1"/>
    </row>
    <row r="254" spans="3:35" x14ac:dyDescent="0.25">
      <c r="C254" s="1"/>
      <c r="J254" s="1"/>
      <c r="Q254" s="59"/>
      <c r="S254" s="61"/>
      <c r="AB254" s="1"/>
      <c r="AI254" s="1"/>
    </row>
    <row r="255" spans="3:35" x14ac:dyDescent="0.25">
      <c r="C255" s="1"/>
      <c r="J255" s="1"/>
      <c r="Q255" s="59"/>
      <c r="S255" s="61"/>
      <c r="AB255" s="1"/>
      <c r="AI255" s="1"/>
    </row>
    <row r="256" spans="3:35" x14ac:dyDescent="0.25">
      <c r="C256" s="1"/>
      <c r="J256" s="1"/>
      <c r="Q256" s="59"/>
      <c r="S256" s="61"/>
      <c r="AB256" s="1"/>
      <c r="AI256" s="1"/>
    </row>
    <row r="257" spans="3:35" x14ac:dyDescent="0.25">
      <c r="C257" s="1"/>
      <c r="J257" s="1"/>
      <c r="Q257" s="59"/>
      <c r="S257" s="61"/>
      <c r="AB257" s="1"/>
      <c r="AI257" s="1"/>
    </row>
    <row r="258" spans="3:35" x14ac:dyDescent="0.25">
      <c r="C258" s="1"/>
      <c r="J258" s="1"/>
      <c r="Q258" s="59"/>
      <c r="S258" s="61"/>
      <c r="AB258" s="1"/>
      <c r="AI258" s="1"/>
    </row>
    <row r="259" spans="3:35" x14ac:dyDescent="0.25">
      <c r="C259" s="1"/>
      <c r="J259" s="1"/>
      <c r="Q259" s="59"/>
      <c r="S259" s="61"/>
      <c r="AB259" s="1"/>
      <c r="AI259" s="1"/>
    </row>
    <row r="260" spans="3:35" x14ac:dyDescent="0.25">
      <c r="C260" s="1"/>
      <c r="J260" s="1"/>
      <c r="Q260" s="59"/>
      <c r="S260" s="61"/>
      <c r="AB260" s="1"/>
      <c r="AI260" s="1"/>
    </row>
    <row r="261" spans="3:35" x14ac:dyDescent="0.25">
      <c r="C261" s="1"/>
      <c r="J261" s="1"/>
      <c r="Q261" s="59"/>
      <c r="S261" s="61"/>
      <c r="AB261" s="1"/>
      <c r="AI261" s="1"/>
    </row>
    <row r="262" spans="3:35" x14ac:dyDescent="0.25">
      <c r="C262" s="1"/>
      <c r="J262" s="1"/>
      <c r="Q262" s="59"/>
      <c r="S262" s="61"/>
      <c r="AB262" s="1"/>
      <c r="AI262" s="1"/>
    </row>
    <row r="263" spans="3:35" x14ac:dyDescent="0.25">
      <c r="C263" s="1"/>
      <c r="J263" s="1"/>
      <c r="Q263" s="59"/>
      <c r="S263" s="61"/>
      <c r="AB263" s="1"/>
      <c r="AI263" s="1"/>
    </row>
    <row r="264" spans="3:35" x14ac:dyDescent="0.25">
      <c r="C264" s="1"/>
      <c r="J264" s="1"/>
      <c r="Q264" s="59"/>
      <c r="S264" s="61"/>
      <c r="AB264" s="1"/>
      <c r="AI264" s="1"/>
    </row>
    <row r="265" spans="3:35" x14ac:dyDescent="0.25">
      <c r="C265" s="1"/>
      <c r="J265" s="1"/>
      <c r="Q265" s="59"/>
      <c r="S265" s="61"/>
      <c r="AB265" s="1"/>
      <c r="AI265" s="1"/>
    </row>
    <row r="266" spans="3:35" x14ac:dyDescent="0.25">
      <c r="C266" s="1"/>
      <c r="J266" s="1"/>
      <c r="Q266" s="59"/>
      <c r="S266" s="61"/>
      <c r="AB266" s="1"/>
      <c r="AI266" s="1"/>
    </row>
    <row r="267" spans="3:35" x14ac:dyDescent="0.25">
      <c r="C267" s="1"/>
      <c r="J267" s="1"/>
      <c r="Q267" s="59"/>
      <c r="S267" s="61"/>
      <c r="AB267" s="1"/>
      <c r="AI267" s="1"/>
    </row>
    <row r="268" spans="3:35" x14ac:dyDescent="0.25">
      <c r="C268" s="1"/>
      <c r="J268" s="1"/>
      <c r="Q268" s="59"/>
      <c r="S268" s="61"/>
      <c r="AB268" s="1"/>
      <c r="AI268" s="1"/>
    </row>
    <row r="269" spans="3:35" x14ac:dyDescent="0.25">
      <c r="C269" s="1"/>
      <c r="J269" s="1"/>
      <c r="Q269" s="59"/>
      <c r="S269" s="61"/>
      <c r="AB269" s="1"/>
      <c r="AI269" s="1"/>
    </row>
    <row r="270" spans="3:35" x14ac:dyDescent="0.25">
      <c r="C270" s="1"/>
      <c r="J270" s="1"/>
      <c r="Q270" s="59"/>
      <c r="S270" s="61"/>
      <c r="AB270" s="1"/>
      <c r="AI270" s="1"/>
    </row>
    <row r="271" spans="3:35" x14ac:dyDescent="0.25">
      <c r="C271" s="1"/>
      <c r="J271" s="1"/>
      <c r="Q271" s="59"/>
      <c r="S271" s="61"/>
      <c r="AB271" s="1"/>
      <c r="AI271" s="1"/>
    </row>
    <row r="272" spans="3:35" x14ac:dyDescent="0.25">
      <c r="C272" s="1"/>
      <c r="J272" s="1"/>
      <c r="Q272" s="59"/>
      <c r="S272" s="61"/>
      <c r="AB272" s="1"/>
      <c r="AI272" s="1"/>
    </row>
    <row r="273" spans="3:35" x14ac:dyDescent="0.25">
      <c r="C273" s="1"/>
      <c r="J273" s="1"/>
      <c r="Q273" s="59"/>
      <c r="S273" s="61"/>
      <c r="AB273" s="1"/>
      <c r="AI273" s="1"/>
    </row>
    <row r="274" spans="3:35" x14ac:dyDescent="0.25">
      <c r="C274" s="1"/>
      <c r="J274" s="1"/>
      <c r="Q274" s="59"/>
      <c r="S274" s="61"/>
      <c r="AB274" s="1"/>
      <c r="AI274" s="1"/>
    </row>
    <row r="275" spans="3:35" x14ac:dyDescent="0.25">
      <c r="C275" s="1"/>
      <c r="J275" s="1"/>
      <c r="Q275" s="59"/>
      <c r="S275" s="61"/>
      <c r="AB275" s="1"/>
      <c r="AI275" s="1"/>
    </row>
    <row r="276" spans="3:35" x14ac:dyDescent="0.25">
      <c r="C276" s="1"/>
      <c r="J276" s="1"/>
      <c r="Q276" s="59"/>
      <c r="S276" s="61"/>
      <c r="AB276" s="1"/>
      <c r="AI276" s="1"/>
    </row>
    <row r="277" spans="3:35" x14ac:dyDescent="0.25">
      <c r="C277" s="1"/>
      <c r="J277" s="1"/>
      <c r="Q277" s="59"/>
      <c r="S277" s="61"/>
      <c r="AB277" s="1"/>
      <c r="AI277" s="1"/>
    </row>
    <row r="278" spans="3:35" x14ac:dyDescent="0.25">
      <c r="C278" s="1"/>
      <c r="J278" s="1"/>
      <c r="Q278" s="59"/>
      <c r="S278" s="61"/>
      <c r="AB278" s="1"/>
      <c r="AI278" s="1"/>
    </row>
    <row r="279" spans="3:35" x14ac:dyDescent="0.25">
      <c r="C279" s="1"/>
      <c r="J279" s="1"/>
      <c r="Q279" s="59"/>
      <c r="S279" s="61"/>
      <c r="AB279" s="1"/>
      <c r="AI279" s="1"/>
    </row>
    <row r="280" spans="3:35" x14ac:dyDescent="0.25">
      <c r="C280" s="1"/>
      <c r="J280" s="1"/>
      <c r="Q280" s="59"/>
      <c r="S280" s="61"/>
      <c r="AB280" s="1"/>
      <c r="AI280" s="1"/>
    </row>
    <row r="281" spans="3:35" x14ac:dyDescent="0.25">
      <c r="C281" s="1"/>
      <c r="J281" s="1"/>
      <c r="Q281" s="59"/>
      <c r="S281" s="61"/>
      <c r="AB281" s="1"/>
      <c r="AI281" s="1"/>
    </row>
    <row r="282" spans="3:35" x14ac:dyDescent="0.25">
      <c r="C282" s="1"/>
      <c r="J282" s="1"/>
      <c r="Q282" s="59"/>
      <c r="S282" s="61"/>
      <c r="AB282" s="1"/>
      <c r="AI282" s="1"/>
    </row>
    <row r="283" spans="3:35" x14ac:dyDescent="0.25">
      <c r="C283" s="1"/>
      <c r="J283" s="1"/>
      <c r="Q283" s="59"/>
      <c r="S283" s="61"/>
      <c r="AB283" s="1"/>
      <c r="AI283" s="1"/>
    </row>
    <row r="284" spans="3:35" x14ac:dyDescent="0.25">
      <c r="C284" s="1"/>
      <c r="J284" s="1"/>
      <c r="Q284" s="59"/>
      <c r="S284" s="61"/>
      <c r="AB284" s="1"/>
      <c r="AI284" s="1"/>
    </row>
    <row r="285" spans="3:35" x14ac:dyDescent="0.25">
      <c r="C285" s="1"/>
      <c r="J285" s="1"/>
      <c r="Q285" s="59"/>
      <c r="S285" s="61"/>
      <c r="AB285" s="1"/>
      <c r="AI285" s="1"/>
    </row>
    <row r="286" spans="3:35" x14ac:dyDescent="0.25">
      <c r="C286" s="1"/>
      <c r="J286" s="1"/>
      <c r="Q286" s="59"/>
      <c r="S286" s="61"/>
      <c r="AB286" s="1"/>
      <c r="AI286" s="1"/>
    </row>
    <row r="287" spans="3:35" x14ac:dyDescent="0.25">
      <c r="C287" s="1"/>
      <c r="J287" s="1"/>
      <c r="Q287" s="59"/>
      <c r="S287" s="61"/>
      <c r="AB287" s="1"/>
      <c r="AI287" s="1"/>
    </row>
    <row r="288" spans="3:35" x14ac:dyDescent="0.25">
      <c r="C288" s="1"/>
      <c r="J288" s="1"/>
      <c r="Q288" s="59"/>
      <c r="S288" s="61"/>
      <c r="AB288" s="1"/>
      <c r="AI288" s="1"/>
    </row>
    <row r="289" spans="3:35" x14ac:dyDescent="0.25">
      <c r="C289" s="1"/>
      <c r="J289" s="1"/>
      <c r="Q289" s="59"/>
      <c r="S289" s="61"/>
      <c r="AB289" s="1"/>
      <c r="AI289" s="1"/>
    </row>
    <row r="290" spans="3:35" x14ac:dyDescent="0.25">
      <c r="C290" s="1"/>
      <c r="J290" s="1"/>
      <c r="Q290" s="59"/>
      <c r="S290" s="61"/>
      <c r="AB290" s="1"/>
      <c r="AI290" s="1"/>
    </row>
    <row r="291" spans="3:35" x14ac:dyDescent="0.25">
      <c r="C291" s="1"/>
      <c r="J291" s="1"/>
      <c r="Q291" s="59"/>
      <c r="S291" s="61"/>
      <c r="AB291" s="1"/>
      <c r="AI291" s="1"/>
    </row>
    <row r="292" spans="3:35" x14ac:dyDescent="0.25">
      <c r="C292" s="1"/>
      <c r="J292" s="1"/>
      <c r="Q292" s="59"/>
      <c r="S292" s="61"/>
      <c r="AB292" s="1"/>
      <c r="AI292" s="1"/>
    </row>
    <row r="293" spans="3:35" x14ac:dyDescent="0.25">
      <c r="C293" s="1"/>
      <c r="J293" s="1"/>
      <c r="Q293" s="59"/>
      <c r="S293" s="61"/>
      <c r="AB293" s="1"/>
      <c r="AI293" s="1"/>
    </row>
    <row r="294" spans="3:35" x14ac:dyDescent="0.25">
      <c r="C294" s="1"/>
      <c r="J294" s="1"/>
      <c r="Q294" s="59"/>
      <c r="S294" s="61"/>
      <c r="AB294" s="1"/>
      <c r="AI294" s="1"/>
    </row>
    <row r="295" spans="3:35" x14ac:dyDescent="0.25">
      <c r="C295" s="1"/>
      <c r="J295" s="1"/>
      <c r="Q295" s="59"/>
      <c r="S295" s="61"/>
      <c r="AB295" s="1"/>
      <c r="AI295" s="1"/>
    </row>
    <row r="296" spans="3:35" x14ac:dyDescent="0.25">
      <c r="C296" s="1"/>
      <c r="J296" s="1"/>
      <c r="Q296" s="59"/>
      <c r="S296" s="61"/>
      <c r="AB296" s="1"/>
      <c r="AI296" s="1"/>
    </row>
    <row r="297" spans="3:35" x14ac:dyDescent="0.25">
      <c r="C297" s="1"/>
      <c r="J297" s="1"/>
      <c r="Q297" s="59"/>
      <c r="S297" s="61"/>
      <c r="AB297" s="1"/>
      <c r="AI297" s="1"/>
    </row>
    <row r="298" spans="3:35" x14ac:dyDescent="0.25">
      <c r="C298" s="1"/>
      <c r="J298" s="1"/>
      <c r="Q298" s="59"/>
      <c r="S298" s="61"/>
      <c r="AB298" s="1"/>
      <c r="AI298" s="1"/>
    </row>
    <row r="299" spans="3:35" x14ac:dyDescent="0.25">
      <c r="C299" s="1"/>
      <c r="J299" s="1"/>
      <c r="Q299" s="59"/>
      <c r="S299" s="61"/>
      <c r="AB299" s="1"/>
      <c r="AI299" s="1"/>
    </row>
    <row r="300" spans="3:35" x14ac:dyDescent="0.25">
      <c r="C300" s="1"/>
      <c r="J300" s="1"/>
      <c r="Q300" s="59"/>
      <c r="S300" s="61"/>
      <c r="AB300" s="1"/>
      <c r="AI300" s="1"/>
    </row>
    <row r="301" spans="3:35" x14ac:dyDescent="0.25">
      <c r="C301" s="1"/>
      <c r="J301" s="1"/>
      <c r="Q301" s="59"/>
      <c r="S301" s="61"/>
      <c r="AB301" s="1"/>
      <c r="AI301" s="1"/>
    </row>
    <row r="302" spans="3:35" x14ac:dyDescent="0.25">
      <c r="C302" s="1"/>
      <c r="J302" s="1"/>
      <c r="Q302" s="59"/>
      <c r="S302" s="61"/>
      <c r="AB302" s="1"/>
      <c r="AI302" s="1"/>
    </row>
    <row r="303" spans="3:35" x14ac:dyDescent="0.25">
      <c r="C303" s="1"/>
      <c r="J303" s="1"/>
      <c r="Q303" s="59"/>
      <c r="S303" s="61"/>
      <c r="AB303" s="1"/>
      <c r="AI303" s="1"/>
    </row>
    <row r="304" spans="3:35" x14ac:dyDescent="0.25">
      <c r="C304" s="1"/>
      <c r="J304" s="1"/>
      <c r="Q304" s="59"/>
      <c r="S304" s="61"/>
      <c r="AB304" s="1"/>
      <c r="AI304" s="1"/>
    </row>
    <row r="305" spans="3:35" x14ac:dyDescent="0.25">
      <c r="C305" s="1"/>
      <c r="J305" s="1"/>
      <c r="Q305" s="59"/>
      <c r="S305" s="61"/>
      <c r="AB305" s="1"/>
      <c r="AI305" s="1"/>
    </row>
    <row r="306" spans="3:35" x14ac:dyDescent="0.25">
      <c r="C306" s="1"/>
      <c r="J306" s="1"/>
      <c r="Q306" s="59"/>
      <c r="S306" s="61"/>
      <c r="AB306" s="1"/>
      <c r="AI306" s="1"/>
    </row>
    <row r="307" spans="3:35" x14ac:dyDescent="0.25">
      <c r="C307" s="1"/>
      <c r="J307" s="1"/>
      <c r="Q307" s="59"/>
      <c r="S307" s="61"/>
      <c r="AB307" s="1"/>
      <c r="AI307" s="1"/>
    </row>
    <row r="308" spans="3:35" x14ac:dyDescent="0.25">
      <c r="C308" s="1"/>
      <c r="J308" s="1"/>
      <c r="Q308" s="59"/>
      <c r="S308" s="61"/>
      <c r="AB308" s="1"/>
      <c r="AI308" s="1"/>
    </row>
    <row r="309" spans="3:35" x14ac:dyDescent="0.25">
      <c r="C309" s="1"/>
      <c r="J309" s="1"/>
      <c r="Q309" s="59"/>
      <c r="S309" s="61"/>
      <c r="AB309" s="1"/>
      <c r="AI309" s="1"/>
    </row>
    <row r="310" spans="3:35" x14ac:dyDescent="0.25">
      <c r="C310" s="1"/>
      <c r="J310" s="1"/>
      <c r="Q310" s="59"/>
      <c r="S310" s="61"/>
      <c r="AB310" s="1"/>
      <c r="AI310" s="1"/>
    </row>
    <row r="311" spans="3:35" x14ac:dyDescent="0.25">
      <c r="C311" s="1"/>
      <c r="J311" s="1"/>
      <c r="Q311" s="59"/>
      <c r="S311" s="61"/>
      <c r="AB311" s="1"/>
      <c r="AI311" s="1"/>
    </row>
    <row r="312" spans="3:35" x14ac:dyDescent="0.25">
      <c r="C312" s="1"/>
      <c r="J312" s="1"/>
      <c r="Q312" s="59"/>
      <c r="S312" s="61"/>
      <c r="AB312" s="1"/>
      <c r="AI312" s="1"/>
    </row>
    <row r="313" spans="3:35" x14ac:dyDescent="0.25">
      <c r="C313" s="1"/>
      <c r="J313" s="1"/>
      <c r="Q313" s="59"/>
      <c r="S313" s="61"/>
      <c r="AB313" s="1"/>
      <c r="AI313" s="1"/>
    </row>
    <row r="314" spans="3:35" x14ac:dyDescent="0.25">
      <c r="C314" s="1"/>
      <c r="J314" s="1"/>
      <c r="Q314" s="59"/>
      <c r="S314" s="61"/>
      <c r="AB314" s="1"/>
      <c r="AI314" s="1"/>
    </row>
    <row r="315" spans="3:35" x14ac:dyDescent="0.25">
      <c r="C315" s="1"/>
      <c r="J315" s="1"/>
      <c r="Q315" s="59"/>
      <c r="S315" s="61"/>
      <c r="AB315" s="1"/>
      <c r="AI315" s="1"/>
    </row>
    <row r="316" spans="3:35" x14ac:dyDescent="0.25">
      <c r="C316" s="1"/>
      <c r="J316" s="1"/>
      <c r="Q316" s="59"/>
      <c r="S316" s="61"/>
      <c r="AB316" s="1"/>
      <c r="AI316" s="1"/>
    </row>
    <row r="317" spans="3:35" x14ac:dyDescent="0.25">
      <c r="C317" s="1"/>
      <c r="J317" s="1"/>
      <c r="Q317" s="59"/>
      <c r="S317" s="61"/>
      <c r="AB317" s="1"/>
      <c r="AI317" s="1"/>
    </row>
    <row r="318" spans="3:35" x14ac:dyDescent="0.25">
      <c r="C318" s="1"/>
      <c r="J318" s="1"/>
      <c r="Q318" s="59"/>
      <c r="S318" s="61"/>
      <c r="AB318" s="1"/>
      <c r="AI318" s="1"/>
    </row>
    <row r="319" spans="3:35" x14ac:dyDescent="0.25">
      <c r="C319" s="1"/>
      <c r="J319" s="1"/>
      <c r="Q319" s="59"/>
      <c r="S319" s="61"/>
      <c r="AB319" s="1"/>
      <c r="AI319" s="1"/>
    </row>
    <row r="320" spans="3:35" x14ac:dyDescent="0.25">
      <c r="C320" s="1"/>
      <c r="J320" s="1"/>
      <c r="Q320" s="59"/>
      <c r="S320" s="61"/>
      <c r="AB320" s="1"/>
      <c r="AI320" s="1"/>
    </row>
    <row r="321" spans="3:35" x14ac:dyDescent="0.25">
      <c r="C321" s="1"/>
      <c r="J321" s="1"/>
      <c r="Q321" s="59"/>
      <c r="S321" s="61"/>
      <c r="AB321" s="1"/>
      <c r="AI321" s="1"/>
    </row>
    <row r="322" spans="3:35" x14ac:dyDescent="0.25">
      <c r="C322" s="1"/>
      <c r="J322" s="1"/>
      <c r="Q322" s="59"/>
      <c r="S322" s="61"/>
      <c r="AB322" s="1"/>
      <c r="AI322" s="1"/>
    </row>
    <row r="323" spans="3:35" x14ac:dyDescent="0.25">
      <c r="C323" s="1"/>
      <c r="J323" s="1"/>
      <c r="Q323" s="59"/>
      <c r="S323" s="61"/>
      <c r="AB323" s="1"/>
      <c r="AI323" s="1"/>
    </row>
    <row r="324" spans="3:35" x14ac:dyDescent="0.25">
      <c r="C324" s="1"/>
      <c r="J324" s="1"/>
      <c r="Q324" s="59"/>
      <c r="S324" s="61"/>
      <c r="AB324" s="1"/>
      <c r="AI324" s="1"/>
    </row>
    <row r="325" spans="3:35" x14ac:dyDescent="0.25">
      <c r="C325" s="1"/>
      <c r="J325" s="1"/>
      <c r="Q325" s="59"/>
      <c r="S325" s="61"/>
      <c r="AB325" s="1"/>
      <c r="AI325" s="1"/>
    </row>
    <row r="326" spans="3:35" x14ac:dyDescent="0.25">
      <c r="C326" s="1"/>
      <c r="J326" s="1"/>
      <c r="Q326" s="59"/>
      <c r="S326" s="61"/>
      <c r="AB326" s="1"/>
      <c r="AI326" s="1"/>
    </row>
    <row r="327" spans="3:35" x14ac:dyDescent="0.25">
      <c r="C327" s="1"/>
      <c r="J327" s="1"/>
      <c r="Q327" s="59"/>
      <c r="S327" s="61"/>
      <c r="AB327" s="1"/>
      <c r="AI327" s="1"/>
    </row>
    <row r="328" spans="3:35" x14ac:dyDescent="0.25">
      <c r="C328" s="1"/>
      <c r="J328" s="1"/>
      <c r="Q328" s="59"/>
      <c r="S328" s="61"/>
      <c r="AB328" s="1"/>
      <c r="AI328" s="1"/>
    </row>
    <row r="329" spans="3:35" x14ac:dyDescent="0.25">
      <c r="C329" s="1"/>
      <c r="J329" s="1"/>
      <c r="Q329" s="59"/>
      <c r="S329" s="61"/>
      <c r="AB329" s="1"/>
      <c r="AI329" s="1"/>
    </row>
    <row r="330" spans="3:35" x14ac:dyDescent="0.25">
      <c r="C330" s="1"/>
      <c r="J330" s="1"/>
      <c r="Q330" s="59"/>
      <c r="S330" s="61"/>
      <c r="AB330" s="1"/>
      <c r="AI330" s="1"/>
    </row>
    <row r="331" spans="3:35" x14ac:dyDescent="0.25">
      <c r="C331" s="1"/>
      <c r="J331" s="1"/>
      <c r="Q331" s="59"/>
      <c r="S331" s="61"/>
      <c r="AB331" s="1"/>
      <c r="AI331" s="1"/>
    </row>
    <row r="332" spans="3:35" x14ac:dyDescent="0.25">
      <c r="C332" s="1"/>
      <c r="J332" s="1"/>
      <c r="Q332" s="59"/>
      <c r="S332" s="61"/>
      <c r="AB332" s="1"/>
      <c r="AI332" s="1"/>
    </row>
    <row r="333" spans="3:35" x14ac:dyDescent="0.25">
      <c r="C333" s="1"/>
      <c r="J333" s="1"/>
      <c r="Q333" s="59"/>
      <c r="S333" s="61"/>
      <c r="AB333" s="1"/>
      <c r="AI333" s="1"/>
    </row>
    <row r="334" spans="3:35" x14ac:dyDescent="0.25">
      <c r="C334" s="1"/>
      <c r="J334" s="1"/>
      <c r="Q334" s="59"/>
      <c r="S334" s="61"/>
      <c r="AB334" s="1"/>
      <c r="AI334" s="1"/>
    </row>
    <row r="335" spans="3:35" x14ac:dyDescent="0.25">
      <c r="C335" s="1"/>
      <c r="J335" s="1"/>
      <c r="Q335" s="59"/>
      <c r="S335" s="61"/>
      <c r="AB335" s="1"/>
      <c r="AI335" s="1"/>
    </row>
    <row r="336" spans="3:35" x14ac:dyDescent="0.25">
      <c r="C336" s="1"/>
      <c r="J336" s="1"/>
      <c r="Q336" s="59"/>
      <c r="S336" s="61"/>
      <c r="AB336" s="1"/>
      <c r="AI336" s="1"/>
    </row>
    <row r="337" spans="3:35" x14ac:dyDescent="0.25">
      <c r="C337" s="1"/>
      <c r="J337" s="1"/>
      <c r="Q337" s="59"/>
      <c r="S337" s="61"/>
      <c r="AB337" s="1"/>
      <c r="AI337" s="1"/>
    </row>
    <row r="338" spans="3:35" x14ac:dyDescent="0.25">
      <c r="C338" s="1"/>
      <c r="J338" s="1"/>
      <c r="Q338" s="59"/>
      <c r="S338" s="61"/>
      <c r="AB338" s="1"/>
      <c r="AI338" s="1"/>
    </row>
    <row r="339" spans="3:35" x14ac:dyDescent="0.25">
      <c r="C339" s="1"/>
      <c r="J339" s="1"/>
      <c r="Q339" s="59"/>
      <c r="S339" s="61"/>
      <c r="AB339" s="1"/>
      <c r="AI339" s="1"/>
    </row>
    <row r="340" spans="3:35" x14ac:dyDescent="0.25">
      <c r="C340" s="1"/>
      <c r="J340" s="1"/>
      <c r="Q340" s="59"/>
      <c r="S340" s="61"/>
      <c r="AB340" s="1"/>
      <c r="AI340" s="1"/>
    </row>
    <row r="341" spans="3:35" x14ac:dyDescent="0.25">
      <c r="C341" s="1"/>
      <c r="J341" s="1"/>
      <c r="Q341" s="59"/>
      <c r="S341" s="61"/>
      <c r="AB341" s="1"/>
      <c r="AI341" s="1"/>
    </row>
    <row r="342" spans="3:35" x14ac:dyDescent="0.25">
      <c r="C342" s="1"/>
      <c r="J342" s="1"/>
      <c r="Q342" s="59"/>
      <c r="S342" s="61"/>
      <c r="AB342" s="1"/>
      <c r="AI342" s="1"/>
    </row>
    <row r="343" spans="3:35" x14ac:dyDescent="0.25">
      <c r="C343" s="1"/>
      <c r="J343" s="1"/>
      <c r="Q343" s="59"/>
      <c r="S343" s="61"/>
      <c r="AB343" s="1"/>
      <c r="AI343" s="1"/>
    </row>
    <row r="344" spans="3:35" x14ac:dyDescent="0.25">
      <c r="C344" s="1"/>
      <c r="J344" s="1"/>
      <c r="Q344" s="59"/>
      <c r="S344" s="61"/>
      <c r="AB344" s="1"/>
      <c r="AI344" s="1"/>
    </row>
    <row r="345" spans="3:35" x14ac:dyDescent="0.25">
      <c r="C345" s="1"/>
      <c r="J345" s="1"/>
      <c r="Q345" s="59"/>
      <c r="S345" s="61"/>
      <c r="AB345" s="1"/>
      <c r="AI345" s="1"/>
    </row>
    <row r="346" spans="3:35" x14ac:dyDescent="0.25">
      <c r="C346" s="1"/>
      <c r="J346" s="1"/>
      <c r="Q346" s="59"/>
      <c r="S346" s="61"/>
      <c r="AB346" s="1"/>
      <c r="AI346" s="1"/>
    </row>
    <row r="347" spans="3:35" x14ac:dyDescent="0.25">
      <c r="C347" s="1"/>
      <c r="J347" s="1"/>
      <c r="Q347" s="59"/>
      <c r="S347" s="61"/>
      <c r="AB347" s="1"/>
      <c r="AI347" s="1"/>
    </row>
    <row r="348" spans="3:35" x14ac:dyDescent="0.25">
      <c r="C348" s="1"/>
      <c r="J348" s="1"/>
      <c r="Q348" s="59"/>
      <c r="S348" s="61"/>
      <c r="AB348" s="1"/>
      <c r="AI348" s="1"/>
    </row>
    <row r="349" spans="3:35" x14ac:dyDescent="0.25">
      <c r="C349" s="1"/>
      <c r="J349" s="1"/>
      <c r="Q349" s="59"/>
      <c r="S349" s="61"/>
      <c r="AB349" s="1"/>
      <c r="AI349" s="1"/>
    </row>
    <row r="350" spans="3:35" x14ac:dyDescent="0.25">
      <c r="C350" s="1"/>
      <c r="J350" s="1"/>
      <c r="Q350" s="59"/>
      <c r="S350" s="61"/>
      <c r="AB350" s="1"/>
      <c r="AI350" s="1"/>
    </row>
    <row r="351" spans="3:35" x14ac:dyDescent="0.25">
      <c r="C351" s="1"/>
      <c r="J351" s="1"/>
      <c r="Q351" s="59"/>
      <c r="S351" s="61"/>
      <c r="AB351" s="1"/>
      <c r="AI351" s="1"/>
    </row>
    <row r="352" spans="3:35" x14ac:dyDescent="0.25">
      <c r="C352" s="1"/>
      <c r="J352" s="1"/>
      <c r="Q352" s="59"/>
      <c r="S352" s="61"/>
      <c r="AB352" s="1"/>
      <c r="AI352" s="1"/>
    </row>
    <row r="353" spans="3:35" x14ac:dyDescent="0.25">
      <c r="C353" s="1"/>
      <c r="J353" s="1"/>
      <c r="Q353" s="59"/>
      <c r="S353" s="61"/>
      <c r="AB353" s="1"/>
      <c r="AI353" s="1"/>
    </row>
    <row r="354" spans="3:35" x14ac:dyDescent="0.25">
      <c r="C354" s="1"/>
      <c r="J354" s="1"/>
      <c r="Q354" s="59"/>
      <c r="S354" s="61"/>
      <c r="AB354" s="1"/>
      <c r="AI354" s="1"/>
    </row>
    <row r="355" spans="3:35" x14ac:dyDescent="0.25">
      <c r="C355" s="1"/>
      <c r="J355" s="1"/>
      <c r="Q355" s="59"/>
      <c r="S355" s="61"/>
      <c r="AB355" s="1"/>
      <c r="AI355" s="1"/>
    </row>
    <row r="356" spans="3:35" x14ac:dyDescent="0.25">
      <c r="C356" s="1"/>
      <c r="J356" s="1"/>
      <c r="Q356" s="59"/>
      <c r="S356" s="61"/>
      <c r="AB356" s="1"/>
      <c r="AI356" s="1"/>
    </row>
    <row r="357" spans="3:35" x14ac:dyDescent="0.25">
      <c r="C357" s="1"/>
      <c r="J357" s="1"/>
      <c r="Q357" s="59"/>
      <c r="S357" s="61"/>
      <c r="AB357" s="1"/>
      <c r="AI357" s="1"/>
    </row>
    <row r="358" spans="3:35" x14ac:dyDescent="0.25">
      <c r="C358" s="1"/>
      <c r="J358" s="1"/>
      <c r="Q358" s="59"/>
      <c r="S358" s="61"/>
      <c r="AB358" s="1"/>
      <c r="AI358" s="1"/>
    </row>
    <row r="359" spans="3:35" x14ac:dyDescent="0.25">
      <c r="C359" s="1"/>
      <c r="J359" s="1"/>
      <c r="Q359" s="59"/>
      <c r="S359" s="61"/>
      <c r="AB359" s="1"/>
      <c r="AI359" s="1"/>
    </row>
    <row r="360" spans="3:35" x14ac:dyDescent="0.25">
      <c r="C360" s="1"/>
      <c r="J360" s="1"/>
      <c r="Q360" s="59"/>
      <c r="S360" s="61"/>
      <c r="AB360" s="1"/>
      <c r="AI360" s="1"/>
    </row>
    <row r="361" spans="3:35" x14ac:dyDescent="0.25">
      <c r="C361" s="1"/>
      <c r="J361" s="1"/>
      <c r="Q361" s="59"/>
      <c r="S361" s="61"/>
      <c r="AB361" s="1"/>
      <c r="AI361" s="1"/>
    </row>
    <row r="362" spans="3:35" x14ac:dyDescent="0.25">
      <c r="C362" s="1"/>
      <c r="J362" s="1"/>
      <c r="Q362" s="59"/>
      <c r="S362" s="61"/>
      <c r="AB362" s="1"/>
      <c r="AI362" s="1"/>
    </row>
    <row r="363" spans="3:35" x14ac:dyDescent="0.25">
      <c r="C363" s="1"/>
      <c r="J363" s="1"/>
      <c r="Q363" s="59"/>
      <c r="S363" s="61"/>
      <c r="AB363" s="1"/>
      <c r="AI363" s="1"/>
    </row>
    <row r="364" spans="3:35" x14ac:dyDescent="0.25">
      <c r="C364" s="1"/>
      <c r="J364" s="1"/>
      <c r="Q364" s="59"/>
      <c r="S364" s="61"/>
      <c r="AB364" s="1"/>
      <c r="AI364" s="1"/>
    </row>
    <row r="365" spans="3:35" x14ac:dyDescent="0.25">
      <c r="C365" s="1"/>
      <c r="J365" s="1"/>
      <c r="Q365" s="59"/>
      <c r="S365" s="61"/>
      <c r="AB365" s="1"/>
      <c r="AI365" s="1"/>
    </row>
    <row r="366" spans="3:35" x14ac:dyDescent="0.25">
      <c r="C366" s="1"/>
      <c r="J366" s="1"/>
      <c r="Q366" s="59"/>
      <c r="S366" s="61"/>
      <c r="AB366" s="1"/>
      <c r="AI366" s="1"/>
    </row>
    <row r="367" spans="3:35" x14ac:dyDescent="0.25">
      <c r="C367" s="1"/>
      <c r="J367" s="1"/>
      <c r="Q367" s="59"/>
      <c r="S367" s="61"/>
      <c r="AB367" s="1"/>
      <c r="AI367" s="1"/>
    </row>
    <row r="368" spans="3:35" x14ac:dyDescent="0.25">
      <c r="C368" s="1"/>
      <c r="J368" s="1"/>
      <c r="Q368" s="59"/>
      <c r="S368" s="61"/>
      <c r="AB368" s="1"/>
      <c r="AI368" s="1"/>
    </row>
    <row r="369" spans="3:35" x14ac:dyDescent="0.25">
      <c r="C369" s="1"/>
      <c r="J369" s="1"/>
      <c r="Q369" s="59"/>
      <c r="S369" s="61"/>
      <c r="AB369" s="1"/>
      <c r="AI369" s="1"/>
    </row>
    <row r="370" spans="3:35" x14ac:dyDescent="0.25">
      <c r="C370" s="1"/>
      <c r="J370" s="1"/>
      <c r="Q370" s="59"/>
      <c r="S370" s="61"/>
      <c r="AB370" s="1"/>
      <c r="AI370" s="1"/>
    </row>
    <row r="371" spans="3:35" x14ac:dyDescent="0.25">
      <c r="C371" s="1"/>
      <c r="J371" s="1"/>
      <c r="Q371" s="59"/>
      <c r="S371" s="61"/>
      <c r="AB371" s="1"/>
      <c r="AI371" s="1"/>
    </row>
    <row r="372" spans="3:35" x14ac:dyDescent="0.25">
      <c r="C372" s="1"/>
      <c r="J372" s="1"/>
      <c r="Q372" s="59"/>
      <c r="S372" s="61"/>
      <c r="AB372" s="1"/>
      <c r="AI372" s="1"/>
    </row>
    <row r="373" spans="3:35" x14ac:dyDescent="0.25">
      <c r="C373" s="1"/>
      <c r="J373" s="1"/>
      <c r="Q373" s="59"/>
      <c r="S373" s="61"/>
      <c r="AB373" s="1"/>
      <c r="AI373" s="1"/>
    </row>
    <row r="374" spans="3:35" x14ac:dyDescent="0.25">
      <c r="C374" s="1"/>
      <c r="J374" s="1"/>
      <c r="Q374" s="59"/>
      <c r="S374" s="61"/>
      <c r="AB374" s="1"/>
      <c r="AI374" s="1"/>
    </row>
    <row r="375" spans="3:35" x14ac:dyDescent="0.25">
      <c r="C375" s="1"/>
      <c r="J375" s="1"/>
      <c r="Q375" s="59"/>
      <c r="S375" s="61"/>
      <c r="AB375" s="1"/>
      <c r="AI375" s="1"/>
    </row>
    <row r="376" spans="3:35" x14ac:dyDescent="0.25">
      <c r="C376" s="1"/>
      <c r="J376" s="1"/>
      <c r="Q376" s="59"/>
      <c r="S376" s="61"/>
      <c r="AB376" s="1"/>
      <c r="AI376" s="1"/>
    </row>
    <row r="377" spans="3:35" x14ac:dyDescent="0.25">
      <c r="C377" s="1"/>
      <c r="J377" s="1"/>
      <c r="Q377" s="59"/>
      <c r="S377" s="61"/>
      <c r="AB377" s="1"/>
      <c r="AI377" s="1"/>
    </row>
    <row r="378" spans="3:35" x14ac:dyDescent="0.25">
      <c r="C378" s="1"/>
      <c r="J378" s="1"/>
      <c r="Q378" s="59"/>
      <c r="S378" s="61"/>
      <c r="AB378" s="1"/>
      <c r="AI378" s="1"/>
    </row>
    <row r="379" spans="3:35" x14ac:dyDescent="0.25">
      <c r="C379" s="1"/>
      <c r="J379" s="1"/>
      <c r="Q379" s="59"/>
      <c r="S379" s="61"/>
      <c r="AB379" s="1"/>
      <c r="AI379" s="1"/>
    </row>
    <row r="380" spans="3:35" x14ac:dyDescent="0.25">
      <c r="C380" s="1"/>
      <c r="J380" s="1"/>
      <c r="Q380" s="59"/>
      <c r="S380" s="61"/>
      <c r="AB380" s="1"/>
      <c r="AI380" s="1"/>
    </row>
    <row r="381" spans="3:35" x14ac:dyDescent="0.25">
      <c r="C381" s="1"/>
      <c r="J381" s="1"/>
      <c r="Q381" s="59"/>
      <c r="S381" s="61"/>
      <c r="AB381" s="1"/>
      <c r="AI381" s="1"/>
    </row>
    <row r="382" spans="3:35" x14ac:dyDescent="0.25">
      <c r="C382" s="1"/>
      <c r="J382" s="1"/>
      <c r="Q382" s="59"/>
      <c r="S382" s="61"/>
      <c r="AB382" s="1"/>
      <c r="AI382" s="1"/>
    </row>
    <row r="383" spans="3:35" x14ac:dyDescent="0.25">
      <c r="C383" s="1"/>
      <c r="J383" s="1"/>
      <c r="Q383" s="59"/>
      <c r="S383" s="61"/>
      <c r="AB383" s="1"/>
      <c r="AI383" s="1"/>
    </row>
    <row r="384" spans="3:35" x14ac:dyDescent="0.25">
      <c r="C384" s="1"/>
      <c r="J384" s="1"/>
      <c r="Q384" s="59"/>
      <c r="S384" s="61"/>
      <c r="AB384" s="1"/>
      <c r="AI384" s="1"/>
    </row>
    <row r="385" spans="3:35" x14ac:dyDescent="0.25">
      <c r="C385" s="1"/>
      <c r="J385" s="1"/>
      <c r="Q385" s="59"/>
      <c r="S385" s="61"/>
      <c r="AB385" s="1"/>
      <c r="AI385" s="1"/>
    </row>
    <row r="386" spans="3:35" x14ac:dyDescent="0.25">
      <c r="C386" s="1"/>
      <c r="J386" s="1"/>
      <c r="Q386" s="59"/>
      <c r="S386" s="61"/>
      <c r="AB386" s="1"/>
      <c r="AI386" s="1"/>
    </row>
    <row r="387" spans="3:35" x14ac:dyDescent="0.25">
      <c r="C387" s="1"/>
      <c r="J387" s="1"/>
      <c r="Q387" s="59"/>
      <c r="S387" s="61"/>
      <c r="AB387" s="1"/>
      <c r="AI387" s="1"/>
    </row>
    <row r="388" spans="3:35" x14ac:dyDescent="0.25">
      <c r="C388" s="1"/>
      <c r="J388" s="1"/>
      <c r="Q388" s="59"/>
      <c r="S388" s="61"/>
      <c r="AB388" s="1"/>
      <c r="AI388" s="1"/>
    </row>
    <row r="389" spans="3:35" x14ac:dyDescent="0.25">
      <c r="C389" s="1"/>
      <c r="J389" s="1"/>
      <c r="Q389" s="59"/>
      <c r="S389" s="61"/>
      <c r="AB389" s="1"/>
      <c r="AI389" s="1"/>
    </row>
    <row r="390" spans="3:35" x14ac:dyDescent="0.25">
      <c r="C390" s="1"/>
      <c r="J390" s="1"/>
      <c r="Q390" s="59"/>
      <c r="S390" s="61"/>
      <c r="AB390" s="1"/>
      <c r="AI390" s="1"/>
    </row>
    <row r="391" spans="3:35" x14ac:dyDescent="0.25">
      <c r="C391" s="1"/>
      <c r="J391" s="1"/>
      <c r="Q391" s="59"/>
      <c r="S391" s="61"/>
      <c r="AB391" s="1"/>
      <c r="AI391" s="1"/>
    </row>
    <row r="392" spans="3:35" x14ac:dyDescent="0.25">
      <c r="C392" s="1"/>
      <c r="J392" s="1"/>
      <c r="Q392" s="59"/>
      <c r="S392" s="61"/>
      <c r="AB392" s="1"/>
      <c r="AI392" s="1"/>
    </row>
    <row r="393" spans="3:35" x14ac:dyDescent="0.25">
      <c r="C393" s="1"/>
      <c r="J393" s="1"/>
      <c r="Q393" s="59"/>
      <c r="S393" s="61"/>
      <c r="AB393" s="1"/>
      <c r="AI393" s="1"/>
    </row>
    <row r="394" spans="3:35" x14ac:dyDescent="0.25">
      <c r="C394" s="1"/>
      <c r="J394" s="1"/>
      <c r="Q394" s="59"/>
      <c r="S394" s="61"/>
      <c r="AB394" s="1"/>
      <c r="AI394" s="1"/>
    </row>
    <row r="395" spans="3:35" x14ac:dyDescent="0.25">
      <c r="C395" s="1"/>
      <c r="J395" s="1"/>
      <c r="Q395" s="59"/>
      <c r="S395" s="61"/>
      <c r="AB395" s="1"/>
      <c r="AI395" s="1"/>
    </row>
    <row r="396" spans="3:35" x14ac:dyDescent="0.25">
      <c r="C396" s="1"/>
      <c r="J396" s="1"/>
      <c r="Q396" s="59"/>
      <c r="S396" s="61"/>
      <c r="AB396" s="1"/>
      <c r="AI396" s="1"/>
    </row>
    <row r="397" spans="3:35" x14ac:dyDescent="0.25">
      <c r="C397" s="1"/>
      <c r="J397" s="1"/>
      <c r="Q397" s="59"/>
      <c r="S397" s="61"/>
      <c r="AB397" s="1"/>
      <c r="AI397" s="1"/>
    </row>
    <row r="398" spans="3:35" x14ac:dyDescent="0.25">
      <c r="C398" s="1"/>
      <c r="J398" s="1"/>
      <c r="Q398" s="59"/>
      <c r="S398" s="61"/>
      <c r="AB398" s="1"/>
      <c r="AI398" s="1"/>
    </row>
    <row r="399" spans="3:35" x14ac:dyDescent="0.25">
      <c r="C399" s="1"/>
      <c r="J399" s="1"/>
      <c r="Q399" s="59"/>
      <c r="S399" s="61"/>
      <c r="AB399" s="1"/>
      <c r="AI399" s="1"/>
    </row>
    <row r="400" spans="3:35" x14ac:dyDescent="0.25">
      <c r="C400" s="1"/>
      <c r="J400" s="1"/>
      <c r="Q400" s="59"/>
      <c r="S400" s="61"/>
      <c r="AB400" s="1"/>
      <c r="AI400" s="1"/>
    </row>
    <row r="401" spans="3:35" x14ac:dyDescent="0.25">
      <c r="C401" s="1"/>
      <c r="J401" s="1"/>
      <c r="Q401" s="59"/>
      <c r="S401" s="61"/>
      <c r="AB401" s="1"/>
      <c r="AI401" s="1"/>
    </row>
    <row r="402" spans="3:35" x14ac:dyDescent="0.25">
      <c r="C402" s="1"/>
      <c r="J402" s="1"/>
      <c r="Q402" s="59"/>
      <c r="S402" s="61"/>
      <c r="AB402" s="1"/>
      <c r="AI402" s="1"/>
    </row>
    <row r="403" spans="3:35" x14ac:dyDescent="0.25">
      <c r="C403" s="1"/>
      <c r="J403" s="1"/>
      <c r="Q403" s="59"/>
      <c r="S403" s="61"/>
      <c r="AB403" s="1"/>
      <c r="AI403" s="1"/>
    </row>
    <row r="404" spans="3:35" x14ac:dyDescent="0.25">
      <c r="C404" s="1"/>
      <c r="J404" s="1"/>
      <c r="Q404" s="59"/>
      <c r="S404" s="61"/>
      <c r="AB404" s="1"/>
      <c r="AI404" s="1"/>
    </row>
    <row r="405" spans="3:35" x14ac:dyDescent="0.25">
      <c r="C405" s="1"/>
      <c r="J405" s="1"/>
      <c r="Q405" s="59"/>
      <c r="S405" s="61"/>
      <c r="AB405" s="1"/>
      <c r="AI405" s="1"/>
    </row>
    <row r="406" spans="3:35" x14ac:dyDescent="0.25">
      <c r="C406" s="1"/>
      <c r="J406" s="1"/>
      <c r="Q406" s="59"/>
      <c r="S406" s="61"/>
      <c r="AB406" s="1"/>
      <c r="AI406" s="1"/>
    </row>
    <row r="407" spans="3:35" x14ac:dyDescent="0.25">
      <c r="C407" s="1"/>
      <c r="J407" s="1"/>
      <c r="Q407" s="59"/>
      <c r="S407" s="61"/>
      <c r="AB407" s="1"/>
      <c r="AI407" s="1"/>
    </row>
    <row r="408" spans="3:35" x14ac:dyDescent="0.25">
      <c r="C408" s="1"/>
      <c r="J408" s="1"/>
      <c r="Q408" s="59"/>
      <c r="S408" s="61"/>
      <c r="AB408" s="1"/>
      <c r="AI408" s="1"/>
    </row>
    <row r="409" spans="3:35" x14ac:dyDescent="0.25">
      <c r="C409" s="1"/>
      <c r="J409" s="1"/>
      <c r="Q409" s="59"/>
      <c r="S409" s="61"/>
      <c r="AB409" s="1"/>
      <c r="AI409" s="1"/>
    </row>
    <row r="410" spans="3:35" x14ac:dyDescent="0.25">
      <c r="C410" s="1"/>
      <c r="J410" s="1"/>
      <c r="Q410" s="59"/>
      <c r="S410" s="61"/>
      <c r="AB410" s="1"/>
      <c r="AI410" s="1"/>
    </row>
    <row r="411" spans="3:35" x14ac:dyDescent="0.25">
      <c r="C411" s="1"/>
      <c r="J411" s="1"/>
      <c r="Q411" s="59"/>
      <c r="S411" s="61"/>
      <c r="AB411" s="1"/>
      <c r="AI411" s="1"/>
    </row>
    <row r="412" spans="3:35" x14ac:dyDescent="0.25">
      <c r="C412" s="1"/>
      <c r="J412" s="1"/>
      <c r="Q412" s="59"/>
      <c r="S412" s="61"/>
      <c r="AB412" s="1"/>
      <c r="AI412" s="1"/>
    </row>
    <row r="413" spans="3:35" x14ac:dyDescent="0.25">
      <c r="C413" s="1"/>
      <c r="J413" s="1"/>
      <c r="Q413" s="59"/>
      <c r="S413" s="61"/>
      <c r="AB413" s="1"/>
      <c r="AI413" s="1"/>
    </row>
    <row r="414" spans="3:35" x14ac:dyDescent="0.25">
      <c r="C414" s="1"/>
      <c r="J414" s="1"/>
      <c r="Q414" s="59"/>
      <c r="S414" s="61"/>
      <c r="AB414" s="1"/>
      <c r="AI414" s="1"/>
    </row>
    <row r="415" spans="3:35" x14ac:dyDescent="0.25">
      <c r="C415" s="1"/>
      <c r="J415" s="1"/>
      <c r="Q415" s="59"/>
      <c r="S415" s="61"/>
      <c r="AB415" s="1"/>
      <c r="AI415" s="1"/>
    </row>
    <row r="416" spans="3:35" x14ac:dyDescent="0.25">
      <c r="C416" s="1"/>
      <c r="J416" s="1"/>
      <c r="Q416" s="59"/>
      <c r="S416" s="61"/>
      <c r="AB416" s="1"/>
      <c r="AI416" s="1"/>
    </row>
    <row r="417" spans="3:35" x14ac:dyDescent="0.25">
      <c r="C417" s="1"/>
      <c r="J417" s="1"/>
      <c r="Q417" s="59"/>
      <c r="S417" s="61"/>
      <c r="AB417" s="1"/>
      <c r="AI417" s="1"/>
    </row>
    <row r="418" spans="3:35" x14ac:dyDescent="0.25">
      <c r="C418" s="1"/>
      <c r="J418" s="1"/>
      <c r="Q418" s="59"/>
      <c r="S418" s="61"/>
      <c r="AB418" s="1"/>
      <c r="AI418" s="1"/>
    </row>
    <row r="419" spans="3:35" x14ac:dyDescent="0.25">
      <c r="C419" s="1"/>
      <c r="J419" s="1"/>
      <c r="Q419" s="59"/>
      <c r="S419" s="61"/>
      <c r="AB419" s="1"/>
      <c r="AI419" s="1"/>
    </row>
    <row r="420" spans="3:35" x14ac:dyDescent="0.25">
      <c r="C420" s="1"/>
      <c r="J420" s="1"/>
      <c r="Q420" s="59"/>
      <c r="S420" s="61"/>
      <c r="AB420" s="1"/>
      <c r="AI420" s="1"/>
    </row>
    <row r="421" spans="3:35" x14ac:dyDescent="0.25">
      <c r="C421" s="1"/>
      <c r="J421" s="1"/>
      <c r="Q421" s="59"/>
      <c r="S421" s="61"/>
      <c r="AB421" s="1"/>
      <c r="AI421" s="1"/>
    </row>
    <row r="422" spans="3:35" x14ac:dyDescent="0.25">
      <c r="C422" s="1"/>
      <c r="J422" s="1"/>
      <c r="Q422" s="59"/>
      <c r="S422" s="61"/>
      <c r="AB422" s="1"/>
      <c r="AI422" s="1"/>
    </row>
    <row r="423" spans="3:35" x14ac:dyDescent="0.25">
      <c r="C423" s="1"/>
      <c r="J423" s="1"/>
      <c r="Q423" s="59"/>
      <c r="S423" s="61"/>
      <c r="AB423" s="1"/>
      <c r="AI423" s="1"/>
    </row>
    <row r="424" spans="3:35" x14ac:dyDescent="0.25">
      <c r="C424" s="1"/>
      <c r="J424" s="1"/>
      <c r="Q424" s="59"/>
      <c r="S424" s="61"/>
      <c r="AB424" s="1"/>
      <c r="AI424" s="1"/>
    </row>
    <row r="425" spans="3:35" x14ac:dyDescent="0.25">
      <c r="C425" s="1"/>
      <c r="J425" s="1"/>
      <c r="Q425" s="59"/>
      <c r="S425" s="61"/>
      <c r="AB425" s="1"/>
      <c r="AI425" s="1"/>
    </row>
    <row r="426" spans="3:35" x14ac:dyDescent="0.25">
      <c r="C426" s="1"/>
      <c r="J426" s="1"/>
      <c r="Q426" s="59"/>
      <c r="S426" s="61"/>
      <c r="AB426" s="1"/>
      <c r="AI426" s="1"/>
    </row>
    <row r="427" spans="3:35" x14ac:dyDescent="0.25">
      <c r="C427" s="1"/>
      <c r="J427" s="1"/>
      <c r="Q427" s="59"/>
      <c r="S427" s="61"/>
      <c r="AB427" s="1"/>
      <c r="AI427" s="1"/>
    </row>
    <row r="428" spans="3:35" x14ac:dyDescent="0.25">
      <c r="C428" s="1"/>
      <c r="J428" s="1"/>
      <c r="Q428" s="59"/>
      <c r="S428" s="61"/>
      <c r="AB428" s="1"/>
      <c r="AI428" s="1"/>
    </row>
    <row r="429" spans="3:35" x14ac:dyDescent="0.25">
      <c r="C429" s="1"/>
      <c r="J429" s="1"/>
      <c r="Q429" s="59"/>
      <c r="S429" s="61"/>
      <c r="AB429" s="1"/>
      <c r="AI429" s="1"/>
    </row>
    <row r="430" spans="3:35" x14ac:dyDescent="0.25">
      <c r="C430" s="1"/>
      <c r="J430" s="1"/>
      <c r="Q430" s="59"/>
      <c r="S430" s="61"/>
      <c r="AB430" s="1"/>
      <c r="AI430" s="1"/>
    </row>
    <row r="431" spans="3:35" x14ac:dyDescent="0.25">
      <c r="C431" s="1"/>
      <c r="J431" s="1"/>
      <c r="Q431" s="59"/>
      <c r="S431" s="61"/>
      <c r="AB431" s="1"/>
      <c r="AI431" s="1"/>
    </row>
    <row r="432" spans="3:35" x14ac:dyDescent="0.25">
      <c r="C432" s="1"/>
      <c r="J432" s="1"/>
      <c r="Q432" s="59"/>
      <c r="S432" s="61"/>
      <c r="AB432" s="1"/>
      <c r="AI432" s="1"/>
    </row>
    <row r="433" spans="3:35" x14ac:dyDescent="0.25">
      <c r="C433" s="1"/>
      <c r="J433" s="1"/>
      <c r="Q433" s="59"/>
      <c r="S433" s="61"/>
      <c r="AB433" s="1"/>
      <c r="AI433" s="1"/>
    </row>
    <row r="434" spans="3:35" x14ac:dyDescent="0.25">
      <c r="C434" s="1"/>
      <c r="J434" s="1"/>
      <c r="Q434" s="59"/>
      <c r="S434" s="61"/>
    </row>
    <row r="435" spans="3:35" x14ac:dyDescent="0.25">
      <c r="C435" s="1"/>
      <c r="J435" s="1"/>
      <c r="Q435" s="59"/>
      <c r="S435" s="61"/>
    </row>
    <row r="436" spans="3:35" x14ac:dyDescent="0.25">
      <c r="C436" s="1"/>
      <c r="J436" s="1"/>
      <c r="Q436" s="59"/>
      <c r="S436" s="61"/>
    </row>
    <row r="437" spans="3:35" x14ac:dyDescent="0.25">
      <c r="C437" s="1"/>
      <c r="J437" s="1"/>
      <c r="Q437" s="59"/>
      <c r="S437" s="61"/>
    </row>
    <row r="438" spans="3:35" x14ac:dyDescent="0.25">
      <c r="C438" s="1"/>
      <c r="J438" s="1"/>
      <c r="Q438" s="59"/>
      <c r="S438" s="61"/>
    </row>
    <row r="439" spans="3:35" x14ac:dyDescent="0.25">
      <c r="C439" s="1"/>
      <c r="J439" s="1"/>
      <c r="Q439" s="59"/>
      <c r="S439" s="61"/>
    </row>
    <row r="440" spans="3:35" x14ac:dyDescent="0.25">
      <c r="C440" s="1"/>
      <c r="J440" s="1"/>
      <c r="Q440" s="59"/>
      <c r="S440" s="61"/>
    </row>
    <row r="441" spans="3:35" x14ac:dyDescent="0.25">
      <c r="C441" s="1"/>
      <c r="J441" s="1"/>
      <c r="Q441" s="59"/>
      <c r="S441" s="61"/>
    </row>
    <row r="442" spans="3:35" x14ac:dyDescent="0.25">
      <c r="C442" s="1"/>
      <c r="J442" s="1"/>
      <c r="Q442" s="59"/>
      <c r="S442" s="61"/>
    </row>
    <row r="443" spans="3:35" x14ac:dyDescent="0.25">
      <c r="C443" s="1"/>
      <c r="J443" s="1"/>
      <c r="Q443" s="59"/>
      <c r="S443" s="61"/>
    </row>
    <row r="444" spans="3:35" x14ac:dyDescent="0.25">
      <c r="C444" s="1"/>
      <c r="J444" s="1"/>
      <c r="Q444" s="59"/>
      <c r="S444" s="61"/>
    </row>
    <row r="445" spans="3:35" x14ac:dyDescent="0.25">
      <c r="C445" s="1"/>
      <c r="J445" s="1"/>
      <c r="Q445" s="59"/>
      <c r="S445" s="61"/>
    </row>
    <row r="446" spans="3:35" x14ac:dyDescent="0.25">
      <c r="C446" s="1"/>
      <c r="J446" s="1"/>
      <c r="Q446" s="59"/>
      <c r="S446" s="61"/>
    </row>
    <row r="447" spans="3:35" x14ac:dyDescent="0.25">
      <c r="C447" s="1"/>
      <c r="J447" s="1"/>
      <c r="Q447" s="59"/>
      <c r="S447" s="61"/>
    </row>
    <row r="448" spans="3:35" x14ac:dyDescent="0.25">
      <c r="C448" s="1"/>
      <c r="J448" s="1"/>
      <c r="Q448" s="59"/>
      <c r="S448" s="61"/>
    </row>
    <row r="449" spans="3:19" x14ac:dyDescent="0.25">
      <c r="C449" s="1"/>
      <c r="J449" s="1"/>
      <c r="Q449" s="59"/>
      <c r="S449" s="61"/>
    </row>
    <row r="450" spans="3:19" x14ac:dyDescent="0.25">
      <c r="C450" s="1"/>
      <c r="J450" s="1"/>
      <c r="Q450" s="59"/>
      <c r="S450" s="61"/>
    </row>
    <row r="451" spans="3:19" x14ac:dyDescent="0.25">
      <c r="C451" s="1"/>
      <c r="J451" s="1"/>
      <c r="Q451" s="59"/>
      <c r="S451" s="61"/>
    </row>
    <row r="452" spans="3:19" x14ac:dyDescent="0.25">
      <c r="C452" s="1"/>
      <c r="J452" s="1"/>
      <c r="Q452" s="59"/>
      <c r="S452" s="61"/>
    </row>
    <row r="453" spans="3:19" x14ac:dyDescent="0.25">
      <c r="C453" s="1"/>
      <c r="J453" s="1"/>
      <c r="Q453" s="59"/>
      <c r="S453" s="61"/>
    </row>
    <row r="454" spans="3:19" x14ac:dyDescent="0.25">
      <c r="C454" s="1"/>
      <c r="J454" s="1"/>
      <c r="Q454" s="59"/>
      <c r="S454" s="61"/>
    </row>
    <row r="455" spans="3:19" x14ac:dyDescent="0.25">
      <c r="C455" s="1"/>
      <c r="J455" s="1"/>
      <c r="Q455" s="59"/>
      <c r="S455" s="61"/>
    </row>
    <row r="456" spans="3:19" x14ac:dyDescent="0.25">
      <c r="C456" s="1"/>
      <c r="J456" s="1"/>
      <c r="Q456" s="59"/>
      <c r="S456" s="61"/>
    </row>
    <row r="457" spans="3:19" x14ac:dyDescent="0.25">
      <c r="C457" s="1"/>
      <c r="J457" s="1"/>
      <c r="Q457" s="59"/>
      <c r="S457" s="61"/>
    </row>
    <row r="458" spans="3:19" x14ac:dyDescent="0.25">
      <c r="C458" s="1"/>
      <c r="J458" s="1"/>
      <c r="Q458" s="59"/>
      <c r="S458" s="61"/>
    </row>
    <row r="459" spans="3:19" x14ac:dyDescent="0.25">
      <c r="C459" s="1"/>
      <c r="J459" s="1"/>
      <c r="Q459" s="59"/>
      <c r="S459" s="61"/>
    </row>
    <row r="460" spans="3:19" x14ac:dyDescent="0.25">
      <c r="C460" s="1"/>
      <c r="J460" s="1"/>
      <c r="Q460" s="59"/>
      <c r="S460" s="61"/>
    </row>
    <row r="461" spans="3:19" x14ac:dyDescent="0.25">
      <c r="C461" s="1"/>
      <c r="J461" s="1"/>
      <c r="Q461" s="59"/>
      <c r="S461" s="61"/>
    </row>
    <row r="462" spans="3:19" x14ac:dyDescent="0.25">
      <c r="C462" s="1"/>
      <c r="J462" s="1"/>
      <c r="Q462" s="59"/>
      <c r="S462" s="61"/>
    </row>
    <row r="463" spans="3:19" x14ac:dyDescent="0.25">
      <c r="C463" s="1"/>
      <c r="J463" s="1"/>
      <c r="Q463" s="59"/>
      <c r="S463" s="61"/>
    </row>
    <row r="464" spans="3:19" x14ac:dyDescent="0.25">
      <c r="C464" s="1"/>
      <c r="J464" s="1"/>
      <c r="Q464" s="59"/>
      <c r="S464" s="61"/>
    </row>
    <row r="465" spans="3:19" x14ac:dyDescent="0.25">
      <c r="C465" s="1"/>
      <c r="J465" s="1"/>
      <c r="Q465" s="59"/>
      <c r="S465" s="61"/>
    </row>
    <row r="466" spans="3:19" x14ac:dyDescent="0.25">
      <c r="C466" s="1"/>
      <c r="J466" s="1"/>
      <c r="Q466" s="59"/>
      <c r="S466" s="61"/>
    </row>
    <row r="467" spans="3:19" x14ac:dyDescent="0.25">
      <c r="C467" s="1"/>
      <c r="J467" s="1"/>
      <c r="Q467" s="59"/>
      <c r="S467" s="61"/>
    </row>
    <row r="468" spans="3:19" x14ac:dyDescent="0.25">
      <c r="C468" s="1"/>
      <c r="J468" s="1"/>
      <c r="Q468" s="59"/>
      <c r="S468" s="61"/>
    </row>
    <row r="469" spans="3:19" x14ac:dyDescent="0.25">
      <c r="C469" s="1"/>
      <c r="J469" s="1"/>
      <c r="Q469" s="59"/>
      <c r="S469" s="61"/>
    </row>
    <row r="470" spans="3:19" x14ac:dyDescent="0.25">
      <c r="C470" s="1"/>
      <c r="J470" s="1"/>
      <c r="Q470" s="59"/>
      <c r="S470" s="61"/>
    </row>
    <row r="471" spans="3:19" x14ac:dyDescent="0.25">
      <c r="C471" s="1"/>
      <c r="J471" s="1"/>
      <c r="Q471" s="59"/>
      <c r="S471" s="61"/>
    </row>
    <row r="472" spans="3:19" x14ac:dyDescent="0.25">
      <c r="C472" s="1"/>
      <c r="J472" s="1"/>
      <c r="Q472" s="59"/>
      <c r="S472" s="61"/>
    </row>
    <row r="473" spans="3:19" x14ac:dyDescent="0.25">
      <c r="C473" s="1"/>
      <c r="J473" s="1"/>
      <c r="Q473" s="59"/>
      <c r="S473" s="61"/>
    </row>
    <row r="474" spans="3:19" x14ac:dyDescent="0.25">
      <c r="C474" s="1"/>
      <c r="J474" s="1"/>
      <c r="Q474" s="59"/>
      <c r="S474" s="61"/>
    </row>
    <row r="475" spans="3:19" x14ac:dyDescent="0.25">
      <c r="C475" s="1"/>
      <c r="J475" s="1"/>
      <c r="Q475" s="59"/>
      <c r="S475" s="61"/>
    </row>
    <row r="476" spans="3:19" x14ac:dyDescent="0.25">
      <c r="C476" s="1"/>
      <c r="J476" s="1"/>
      <c r="Q476" s="59"/>
      <c r="S476" s="61"/>
    </row>
    <row r="477" spans="3:19" x14ac:dyDescent="0.25">
      <c r="C477" s="1"/>
      <c r="J477" s="1"/>
      <c r="Q477" s="59"/>
      <c r="S477" s="61"/>
    </row>
    <row r="478" spans="3:19" x14ac:dyDescent="0.25">
      <c r="C478" s="1"/>
      <c r="J478" s="1"/>
      <c r="Q478" s="59"/>
      <c r="S478" s="61"/>
    </row>
    <row r="479" spans="3:19" x14ac:dyDescent="0.25">
      <c r="C479" s="1"/>
      <c r="J479" s="1"/>
      <c r="Q479" s="59"/>
      <c r="S479" s="61"/>
    </row>
    <row r="480" spans="3:19" x14ac:dyDescent="0.25">
      <c r="C480" s="1"/>
      <c r="J480" s="1"/>
      <c r="Q480" s="59"/>
      <c r="S480" s="61"/>
    </row>
    <row r="481" spans="3:19" x14ac:dyDescent="0.25">
      <c r="C481" s="1"/>
      <c r="J481" s="1"/>
      <c r="Q481" s="59"/>
      <c r="S481" s="61"/>
    </row>
    <row r="482" spans="3:19" x14ac:dyDescent="0.25">
      <c r="C482" s="1"/>
      <c r="J482" s="1"/>
      <c r="Q482" s="59"/>
      <c r="S482" s="61"/>
    </row>
    <row r="483" spans="3:19" x14ac:dyDescent="0.25">
      <c r="C483" s="1"/>
      <c r="J483" s="1"/>
      <c r="Q483" s="59"/>
      <c r="S483" s="61"/>
    </row>
    <row r="484" spans="3:19" x14ac:dyDescent="0.25">
      <c r="C484" s="1"/>
      <c r="J484" s="1"/>
      <c r="Q484" s="59"/>
      <c r="S484" s="61"/>
    </row>
    <row r="485" spans="3:19" x14ac:dyDescent="0.25">
      <c r="C485" s="1"/>
      <c r="J485" s="1"/>
      <c r="Q485" s="59"/>
      <c r="S485" s="61"/>
    </row>
    <row r="486" spans="3:19" x14ac:dyDescent="0.25">
      <c r="C486" s="1"/>
      <c r="J486" s="1"/>
      <c r="Q486" s="59"/>
      <c r="S486" s="61"/>
    </row>
    <row r="487" spans="3:19" x14ac:dyDescent="0.25">
      <c r="C487" s="1"/>
      <c r="J487" s="1"/>
      <c r="Q487" s="59"/>
      <c r="S487" s="61"/>
    </row>
    <row r="488" spans="3:19" x14ac:dyDescent="0.25">
      <c r="C488" s="1"/>
      <c r="J488" s="1"/>
      <c r="Q488" s="59"/>
      <c r="S488" s="61"/>
    </row>
    <row r="489" spans="3:19" x14ac:dyDescent="0.25">
      <c r="C489" s="1"/>
      <c r="J489" s="1"/>
      <c r="Q489" s="59"/>
      <c r="S489" s="61"/>
    </row>
    <row r="490" spans="3:19" x14ac:dyDescent="0.25">
      <c r="C490" s="1"/>
      <c r="J490" s="1"/>
      <c r="Q490" s="59"/>
      <c r="S490" s="61"/>
    </row>
    <row r="491" spans="3:19" x14ac:dyDescent="0.25">
      <c r="C491" s="1"/>
      <c r="J491" s="1"/>
      <c r="Q491" s="59"/>
      <c r="S491" s="61"/>
    </row>
    <row r="492" spans="3:19" x14ac:dyDescent="0.25">
      <c r="C492" s="1"/>
      <c r="J492" s="1"/>
      <c r="Q492" s="59"/>
      <c r="S492" s="61"/>
    </row>
    <row r="493" spans="3:19" x14ac:dyDescent="0.25">
      <c r="C493" s="1"/>
      <c r="J493" s="1"/>
      <c r="Q493" s="59"/>
      <c r="S493" s="61"/>
    </row>
    <row r="494" spans="3:19" x14ac:dyDescent="0.25">
      <c r="C494" s="1"/>
      <c r="J494" s="1"/>
      <c r="Q494" s="59"/>
      <c r="S494" s="61"/>
    </row>
    <row r="495" spans="3:19" x14ac:dyDescent="0.25">
      <c r="C495" s="1"/>
      <c r="J495" s="1"/>
      <c r="Q495" s="59"/>
      <c r="S495" s="61"/>
    </row>
    <row r="496" spans="3:19" x14ac:dyDescent="0.25">
      <c r="C496" s="1"/>
      <c r="J496" s="1"/>
      <c r="Q496" s="59"/>
      <c r="S496" s="61"/>
    </row>
    <row r="497" spans="3:19" x14ac:dyDescent="0.25">
      <c r="C497" s="1"/>
      <c r="J497" s="1"/>
      <c r="Q497" s="59"/>
      <c r="S497" s="61"/>
    </row>
    <row r="498" spans="3:19" x14ac:dyDescent="0.25">
      <c r="C498" s="1"/>
      <c r="J498" s="1"/>
      <c r="Q498" s="59"/>
      <c r="S498" s="61"/>
    </row>
    <row r="499" spans="3:19" x14ac:dyDescent="0.25">
      <c r="C499" s="1"/>
      <c r="J499" s="1"/>
      <c r="Q499" s="59"/>
      <c r="S499" s="61"/>
    </row>
    <row r="500" spans="3:19" x14ac:dyDescent="0.25">
      <c r="C500" s="1"/>
      <c r="J500" s="1"/>
      <c r="Q500" s="59"/>
      <c r="S500" s="61"/>
    </row>
    <row r="501" spans="3:19" x14ac:dyDescent="0.25">
      <c r="C501" s="1"/>
      <c r="J501" s="1"/>
      <c r="Q501" s="59"/>
      <c r="S501" s="61"/>
    </row>
    <row r="502" spans="3:19" x14ac:dyDescent="0.25">
      <c r="C502" s="1"/>
      <c r="J502" s="1"/>
      <c r="Q502" s="59"/>
      <c r="S502" s="61"/>
    </row>
    <row r="503" spans="3:19" x14ac:dyDescent="0.25">
      <c r="C503" s="1"/>
      <c r="J503" s="1"/>
      <c r="Q503" s="59"/>
      <c r="S503" s="61"/>
    </row>
    <row r="504" spans="3:19" x14ac:dyDescent="0.25">
      <c r="C504" s="1"/>
      <c r="J504" s="1"/>
      <c r="Q504" s="59"/>
      <c r="S504" s="61"/>
    </row>
    <row r="505" spans="3:19" x14ac:dyDescent="0.25">
      <c r="C505" s="1"/>
      <c r="J505" s="1"/>
      <c r="Q505" s="59"/>
      <c r="S505" s="61"/>
    </row>
    <row r="506" spans="3:19" x14ac:dyDescent="0.25">
      <c r="C506" s="1"/>
      <c r="J506" s="1"/>
      <c r="Q506" s="59"/>
      <c r="S506" s="61"/>
    </row>
    <row r="507" spans="3:19" x14ac:dyDescent="0.25">
      <c r="C507" s="1"/>
      <c r="J507" s="1"/>
      <c r="Q507" s="59"/>
      <c r="S507" s="61"/>
    </row>
    <row r="508" spans="3:19" x14ac:dyDescent="0.25">
      <c r="C508" s="1"/>
      <c r="J508" s="1"/>
      <c r="Q508" s="59"/>
      <c r="S508" s="61"/>
    </row>
    <row r="509" spans="3:19" x14ac:dyDescent="0.25">
      <c r="C509" s="1"/>
      <c r="J509" s="1"/>
      <c r="Q509" s="59"/>
      <c r="S509" s="61"/>
    </row>
    <row r="510" spans="3:19" x14ac:dyDescent="0.25">
      <c r="C510" s="1"/>
      <c r="J510" s="1"/>
      <c r="Q510" s="59"/>
      <c r="S510" s="61"/>
    </row>
    <row r="511" spans="3:19" x14ac:dyDescent="0.25">
      <c r="C511" s="1"/>
      <c r="J511" s="1"/>
      <c r="Q511" s="59"/>
      <c r="S511" s="61"/>
    </row>
    <row r="512" spans="3:19" x14ac:dyDescent="0.25">
      <c r="C512" s="1"/>
      <c r="J512" s="1"/>
      <c r="Q512" s="59"/>
      <c r="S512" s="61"/>
    </row>
    <row r="513" spans="3:19" x14ac:dyDescent="0.25">
      <c r="C513" s="1"/>
      <c r="J513" s="1"/>
      <c r="Q513" s="59"/>
      <c r="S513" s="61"/>
    </row>
    <row r="514" spans="3:19" x14ac:dyDescent="0.25">
      <c r="C514" s="1"/>
      <c r="J514" s="1"/>
      <c r="Q514" s="59"/>
      <c r="S514" s="61"/>
    </row>
    <row r="515" spans="3:19" x14ac:dyDescent="0.25">
      <c r="C515" s="1"/>
      <c r="J515" s="1"/>
      <c r="Q515" s="59"/>
      <c r="S515" s="61"/>
    </row>
    <row r="516" spans="3:19" x14ac:dyDescent="0.25">
      <c r="C516" s="1"/>
      <c r="J516" s="1"/>
      <c r="Q516" s="59"/>
      <c r="S516" s="61"/>
    </row>
    <row r="517" spans="3:19" x14ac:dyDescent="0.25">
      <c r="C517" s="1"/>
      <c r="J517" s="1"/>
      <c r="Q517" s="59"/>
      <c r="S517" s="61"/>
    </row>
    <row r="518" spans="3:19" x14ac:dyDescent="0.25">
      <c r="C518" s="1"/>
      <c r="J518" s="1"/>
      <c r="Q518" s="59"/>
      <c r="S518" s="61"/>
    </row>
    <row r="519" spans="3:19" x14ac:dyDescent="0.25">
      <c r="C519" s="1"/>
      <c r="J519" s="1"/>
      <c r="Q519" s="59"/>
      <c r="S519" s="61"/>
    </row>
    <row r="520" spans="3:19" x14ac:dyDescent="0.25">
      <c r="C520" s="1"/>
      <c r="J520" s="1"/>
      <c r="Q520" s="59"/>
      <c r="S520" s="61"/>
    </row>
    <row r="521" spans="3:19" x14ac:dyDescent="0.25">
      <c r="C521" s="1"/>
      <c r="J521" s="1"/>
      <c r="Q521" s="59"/>
      <c r="S521" s="61"/>
    </row>
    <row r="522" spans="3:19" x14ac:dyDescent="0.25">
      <c r="C522" s="1"/>
      <c r="J522" s="1"/>
      <c r="Q522" s="59"/>
      <c r="S522" s="61"/>
    </row>
    <row r="523" spans="3:19" x14ac:dyDescent="0.25">
      <c r="C523" s="1"/>
      <c r="J523" s="1"/>
      <c r="Q523" s="59"/>
      <c r="S523" s="61"/>
    </row>
    <row r="524" spans="3:19" x14ac:dyDescent="0.25">
      <c r="C524" s="1"/>
      <c r="J524" s="1"/>
      <c r="Q524" s="59"/>
      <c r="S524" s="61"/>
    </row>
    <row r="525" spans="3:19" x14ac:dyDescent="0.25">
      <c r="C525" s="1"/>
      <c r="J525" s="1"/>
      <c r="Q525" s="59"/>
      <c r="S525" s="61"/>
    </row>
    <row r="526" spans="3:19" x14ac:dyDescent="0.25">
      <c r="C526" s="1"/>
      <c r="J526" s="1"/>
      <c r="Q526" s="59"/>
      <c r="S526" s="61"/>
    </row>
    <row r="527" spans="3:19" x14ac:dyDescent="0.25">
      <c r="C527" s="1"/>
      <c r="J527" s="1"/>
      <c r="Q527" s="59"/>
      <c r="S527" s="61"/>
    </row>
    <row r="528" spans="3:19" x14ac:dyDescent="0.25">
      <c r="C528" s="1"/>
      <c r="J528" s="1"/>
      <c r="Q528" s="59"/>
      <c r="S528" s="61"/>
    </row>
    <row r="529" spans="3:19" x14ac:dyDescent="0.25">
      <c r="C529" s="1"/>
      <c r="J529" s="1"/>
      <c r="Q529" s="59"/>
      <c r="S529" s="61"/>
    </row>
    <row r="530" spans="3:19" x14ac:dyDescent="0.25">
      <c r="C530" s="1"/>
      <c r="J530" s="1"/>
      <c r="Q530" s="59"/>
      <c r="S530" s="61"/>
    </row>
    <row r="531" spans="3:19" x14ac:dyDescent="0.25">
      <c r="C531" s="1"/>
      <c r="J531" s="1"/>
      <c r="Q531" s="59"/>
      <c r="S531" s="61"/>
    </row>
    <row r="532" spans="3:19" x14ac:dyDescent="0.25">
      <c r="C532" s="1"/>
      <c r="J532" s="1"/>
      <c r="Q532" s="59"/>
      <c r="S532" s="61"/>
    </row>
    <row r="533" spans="3:19" x14ac:dyDescent="0.25">
      <c r="C533" s="1"/>
      <c r="J533" s="1"/>
      <c r="Q533" s="59"/>
      <c r="S533" s="61"/>
    </row>
    <row r="534" spans="3:19" x14ac:dyDescent="0.25">
      <c r="C534" s="1"/>
      <c r="J534" s="1"/>
      <c r="Q534" s="59"/>
      <c r="S534" s="61"/>
    </row>
    <row r="535" spans="3:19" x14ac:dyDescent="0.25">
      <c r="C535" s="1"/>
      <c r="J535" s="1"/>
      <c r="Q535" s="59"/>
      <c r="S535" s="61"/>
    </row>
    <row r="536" spans="3:19" x14ac:dyDescent="0.25">
      <c r="C536" s="1"/>
      <c r="J536" s="1"/>
      <c r="Q536" s="59"/>
      <c r="S536" s="61"/>
    </row>
    <row r="537" spans="3:19" x14ac:dyDescent="0.25">
      <c r="C537" s="1"/>
      <c r="J537" s="1"/>
      <c r="Q537" s="59"/>
      <c r="S537" s="61"/>
    </row>
    <row r="538" spans="3:19" x14ac:dyDescent="0.25">
      <c r="C538" s="1"/>
      <c r="J538" s="1"/>
      <c r="Q538" s="59"/>
      <c r="S538" s="61"/>
    </row>
    <row r="539" spans="3:19" x14ac:dyDescent="0.25">
      <c r="C539" s="1"/>
      <c r="J539" s="1"/>
      <c r="Q539" s="59"/>
      <c r="S539" s="61"/>
    </row>
    <row r="540" spans="3:19" x14ac:dyDescent="0.25">
      <c r="C540" s="1"/>
      <c r="J540" s="1"/>
      <c r="Q540" s="59"/>
      <c r="S540" s="61"/>
    </row>
    <row r="541" spans="3:19" x14ac:dyDescent="0.25">
      <c r="C541" s="1"/>
      <c r="J541" s="1"/>
      <c r="Q541" s="59"/>
      <c r="S541" s="61"/>
    </row>
    <row r="542" spans="3:19" x14ac:dyDescent="0.25">
      <c r="C542" s="1"/>
      <c r="J542" s="1"/>
      <c r="Q542" s="59"/>
      <c r="S542" s="61"/>
    </row>
    <row r="543" spans="3:19" x14ac:dyDescent="0.25">
      <c r="C543" s="1"/>
      <c r="J543" s="1"/>
      <c r="Q543" s="59"/>
      <c r="S543" s="61"/>
    </row>
    <row r="544" spans="3:19" x14ac:dyDescent="0.25">
      <c r="C544" s="1"/>
      <c r="J544" s="1"/>
      <c r="Q544" s="59"/>
      <c r="S544" s="61"/>
    </row>
    <row r="545" spans="3:19" x14ac:dyDescent="0.25">
      <c r="C545" s="1"/>
      <c r="J545" s="1"/>
      <c r="Q545" s="59"/>
      <c r="S545" s="61"/>
    </row>
    <row r="546" spans="3:19" x14ac:dyDescent="0.25">
      <c r="C546" s="1"/>
      <c r="J546" s="1"/>
      <c r="Q546" s="59"/>
      <c r="S546" s="61"/>
    </row>
    <row r="547" spans="3:19" x14ac:dyDescent="0.25">
      <c r="C547" s="1"/>
      <c r="J547" s="1"/>
      <c r="Q547" s="59"/>
      <c r="S547" s="61"/>
    </row>
    <row r="548" spans="3:19" x14ac:dyDescent="0.25">
      <c r="C548" s="1"/>
      <c r="J548" s="1"/>
      <c r="Q548" s="59"/>
      <c r="S548" s="61"/>
    </row>
    <row r="549" spans="3:19" x14ac:dyDescent="0.25">
      <c r="C549" s="1"/>
      <c r="J549" s="1"/>
      <c r="Q549" s="59"/>
      <c r="S549" s="61"/>
    </row>
    <row r="550" spans="3:19" x14ac:dyDescent="0.25">
      <c r="C550" s="1"/>
      <c r="J550" s="1"/>
      <c r="Q550" s="59"/>
      <c r="S550" s="61"/>
    </row>
    <row r="551" spans="3:19" x14ac:dyDescent="0.25">
      <c r="C551" s="1"/>
      <c r="J551" s="1"/>
      <c r="Q551" s="59"/>
      <c r="S551" s="61"/>
    </row>
    <row r="552" spans="3:19" x14ac:dyDescent="0.25">
      <c r="C552" s="1"/>
      <c r="J552" s="1"/>
      <c r="Q552" s="59"/>
      <c r="S552" s="61"/>
    </row>
    <row r="553" spans="3:19" x14ac:dyDescent="0.25">
      <c r="C553" s="1"/>
      <c r="J553" s="1"/>
      <c r="Q553" s="59"/>
      <c r="S553" s="61"/>
    </row>
    <row r="554" spans="3:19" x14ac:dyDescent="0.25">
      <c r="C554" s="1"/>
      <c r="J554" s="1"/>
      <c r="Q554" s="59"/>
      <c r="S554" s="61"/>
    </row>
    <row r="555" spans="3:19" x14ac:dyDescent="0.25">
      <c r="C555" s="1"/>
      <c r="J555" s="1"/>
      <c r="Q555" s="59"/>
      <c r="S555" s="61"/>
    </row>
    <row r="556" spans="3:19" x14ac:dyDescent="0.25">
      <c r="C556" s="1"/>
      <c r="J556" s="1"/>
      <c r="Q556" s="59"/>
      <c r="S556" s="61"/>
    </row>
    <row r="557" spans="3:19" x14ac:dyDescent="0.25">
      <c r="C557" s="1"/>
      <c r="J557" s="1"/>
      <c r="Q557" s="59"/>
      <c r="S557" s="61"/>
    </row>
    <row r="558" spans="3:19" x14ac:dyDescent="0.25">
      <c r="C558" s="1"/>
      <c r="J558" s="1"/>
      <c r="Q558" s="59"/>
      <c r="S558" s="61"/>
    </row>
    <row r="559" spans="3:19" x14ac:dyDescent="0.25">
      <c r="C559" s="1"/>
      <c r="J559" s="1"/>
      <c r="Q559" s="59"/>
      <c r="S559" s="61"/>
    </row>
    <row r="560" spans="3:19" x14ac:dyDescent="0.25">
      <c r="C560" s="1"/>
      <c r="J560" s="1"/>
      <c r="Q560" s="59"/>
      <c r="S560" s="61"/>
    </row>
    <row r="561" spans="3:19" x14ac:dyDescent="0.25">
      <c r="C561" s="1"/>
      <c r="J561" s="1"/>
      <c r="Q561" s="59"/>
      <c r="S561" s="61"/>
    </row>
    <row r="562" spans="3:19" x14ac:dyDescent="0.25">
      <c r="C562" s="1"/>
      <c r="J562" s="1"/>
      <c r="Q562" s="59"/>
      <c r="S562" s="61"/>
    </row>
    <row r="563" spans="3:19" x14ac:dyDescent="0.25">
      <c r="C563" s="1"/>
      <c r="J563" s="1"/>
      <c r="Q563" s="59"/>
      <c r="S563" s="61"/>
    </row>
    <row r="564" spans="3:19" x14ac:dyDescent="0.25">
      <c r="C564" s="1"/>
      <c r="J564" s="1"/>
      <c r="Q564" s="59"/>
      <c r="S564" s="61"/>
    </row>
    <row r="565" spans="3:19" x14ac:dyDescent="0.25">
      <c r="C565" s="1"/>
      <c r="J565" s="1"/>
      <c r="Q565" s="59"/>
      <c r="S565" s="61"/>
    </row>
    <row r="566" spans="3:19" x14ac:dyDescent="0.25">
      <c r="C566" s="1"/>
      <c r="J566" s="1"/>
      <c r="Q566" s="59"/>
      <c r="S566" s="61"/>
    </row>
    <row r="567" spans="3:19" x14ac:dyDescent="0.25">
      <c r="C567" s="1"/>
      <c r="J567" s="1"/>
      <c r="Q567" s="59"/>
      <c r="S567" s="61"/>
    </row>
    <row r="568" spans="3:19" x14ac:dyDescent="0.25">
      <c r="C568" s="1"/>
      <c r="J568" s="1"/>
      <c r="Q568" s="59"/>
      <c r="S568" s="61"/>
    </row>
    <row r="569" spans="3:19" x14ac:dyDescent="0.25">
      <c r="C569" s="1"/>
      <c r="J569" s="1"/>
      <c r="Q569" s="59"/>
      <c r="S569" s="61"/>
    </row>
    <row r="570" spans="3:19" x14ac:dyDescent="0.25">
      <c r="C570" s="1"/>
      <c r="J570" s="1"/>
      <c r="Q570" s="59"/>
      <c r="S570" s="61"/>
    </row>
    <row r="571" spans="3:19" x14ac:dyDescent="0.25">
      <c r="C571" s="1"/>
      <c r="J571" s="1"/>
      <c r="Q571" s="59"/>
      <c r="S571" s="61"/>
    </row>
    <row r="572" spans="3:19" x14ac:dyDescent="0.25">
      <c r="C572" s="1"/>
      <c r="J572" s="1"/>
      <c r="Q572" s="59"/>
      <c r="S572" s="61"/>
    </row>
    <row r="573" spans="3:19" x14ac:dyDescent="0.25">
      <c r="C573" s="1"/>
      <c r="J573" s="1"/>
      <c r="Q573" s="59"/>
      <c r="S573" s="61"/>
    </row>
    <row r="574" spans="3:19" x14ac:dyDescent="0.25">
      <c r="C574" s="1"/>
      <c r="J574" s="1"/>
      <c r="Q574" s="59"/>
      <c r="S574" s="61"/>
    </row>
    <row r="575" spans="3:19" x14ac:dyDescent="0.25">
      <c r="C575" s="1"/>
      <c r="J575" s="1"/>
      <c r="Q575" s="59"/>
      <c r="S575" s="61"/>
    </row>
    <row r="576" spans="3:19" x14ac:dyDescent="0.25">
      <c r="C576" s="1"/>
      <c r="J576" s="1"/>
      <c r="Q576" s="59"/>
      <c r="S576" s="61"/>
    </row>
    <row r="577" spans="3:19" x14ac:dyDescent="0.25">
      <c r="C577" s="1"/>
      <c r="J577" s="1"/>
      <c r="Q577" s="59"/>
      <c r="S577" s="61"/>
    </row>
    <row r="578" spans="3:19" x14ac:dyDescent="0.25">
      <c r="C578" s="1"/>
      <c r="J578" s="1"/>
      <c r="Q578" s="59"/>
      <c r="S578" s="61"/>
    </row>
    <row r="579" spans="3:19" x14ac:dyDescent="0.25">
      <c r="C579" s="1"/>
      <c r="J579" s="1"/>
      <c r="Q579" s="59"/>
      <c r="S579" s="61"/>
    </row>
    <row r="580" spans="3:19" x14ac:dyDescent="0.25">
      <c r="C580" s="1"/>
      <c r="J580" s="1"/>
      <c r="Q580" s="59"/>
      <c r="S580" s="61"/>
    </row>
    <row r="581" spans="3:19" x14ac:dyDescent="0.25">
      <c r="C581" s="1"/>
      <c r="J581" s="1"/>
      <c r="Q581" s="59"/>
      <c r="S581" s="61"/>
    </row>
    <row r="582" spans="3:19" x14ac:dyDescent="0.25">
      <c r="C582" s="1"/>
      <c r="J582" s="1"/>
      <c r="Q582" s="59"/>
      <c r="S582" s="61"/>
    </row>
    <row r="583" spans="3:19" x14ac:dyDescent="0.25">
      <c r="C583" s="1"/>
      <c r="J583" s="1"/>
      <c r="Q583" s="59"/>
      <c r="S583" s="61"/>
    </row>
    <row r="584" spans="3:19" x14ac:dyDescent="0.25">
      <c r="C584" s="1"/>
      <c r="J584" s="1"/>
      <c r="Q584" s="59"/>
      <c r="S584" s="61"/>
    </row>
    <row r="585" spans="3:19" x14ac:dyDescent="0.25">
      <c r="C585" s="1"/>
      <c r="J585" s="1"/>
      <c r="Q585" s="59"/>
      <c r="S585" s="61"/>
    </row>
    <row r="586" spans="3:19" x14ac:dyDescent="0.25">
      <c r="C586" s="1"/>
      <c r="J586" s="1"/>
      <c r="Q586" s="59"/>
      <c r="S586" s="61"/>
    </row>
    <row r="587" spans="3:19" x14ac:dyDescent="0.25">
      <c r="C587" s="1"/>
      <c r="J587" s="1"/>
      <c r="Q587" s="59"/>
      <c r="S587" s="61"/>
    </row>
    <row r="588" spans="3:19" x14ac:dyDescent="0.25">
      <c r="C588" s="1"/>
      <c r="J588" s="1"/>
      <c r="Q588" s="59"/>
      <c r="S588" s="61"/>
    </row>
    <row r="589" spans="3:19" x14ac:dyDescent="0.25">
      <c r="C589" s="1"/>
      <c r="J589" s="1"/>
      <c r="Q589" s="59"/>
      <c r="S589" s="61"/>
    </row>
    <row r="590" spans="3:19" x14ac:dyDescent="0.25">
      <c r="C590" s="1"/>
      <c r="J590" s="1"/>
      <c r="Q590" s="59"/>
      <c r="S590" s="61"/>
    </row>
    <row r="591" spans="3:19" x14ac:dyDescent="0.25">
      <c r="C591" s="1"/>
      <c r="J591" s="1"/>
      <c r="Q591" s="59"/>
      <c r="S591" s="61"/>
    </row>
    <row r="592" spans="3:19" x14ac:dyDescent="0.25">
      <c r="C592" s="1"/>
      <c r="J592" s="1"/>
      <c r="Q592" s="59"/>
      <c r="S592" s="61"/>
    </row>
    <row r="593" spans="3:19" x14ac:dyDescent="0.25">
      <c r="C593" s="1"/>
      <c r="J593" s="1"/>
      <c r="Q593" s="59"/>
      <c r="S593" s="61"/>
    </row>
    <row r="594" spans="3:19" x14ac:dyDescent="0.25">
      <c r="C594" s="1"/>
      <c r="J594" s="1"/>
      <c r="Q594" s="59"/>
      <c r="S594" s="61"/>
    </row>
    <row r="595" spans="3:19" x14ac:dyDescent="0.25">
      <c r="C595" s="1"/>
      <c r="J595" s="1"/>
      <c r="Q595" s="59"/>
      <c r="S595" s="61"/>
    </row>
    <row r="596" spans="3:19" x14ac:dyDescent="0.25">
      <c r="C596" s="1"/>
      <c r="J596" s="1"/>
      <c r="Q596" s="59"/>
      <c r="S596" s="61"/>
    </row>
    <row r="597" spans="3:19" x14ac:dyDescent="0.25">
      <c r="C597" s="1"/>
      <c r="J597" s="1"/>
      <c r="Q597" s="59"/>
      <c r="S597" s="61"/>
    </row>
    <row r="598" spans="3:19" x14ac:dyDescent="0.25">
      <c r="C598" s="1"/>
      <c r="J598" s="1"/>
      <c r="Q598" s="59"/>
      <c r="S598" s="61"/>
    </row>
    <row r="599" spans="3:19" x14ac:dyDescent="0.25">
      <c r="C599" s="1"/>
      <c r="J599" s="1"/>
      <c r="Q599" s="59"/>
      <c r="S599" s="61"/>
    </row>
    <row r="600" spans="3:19" x14ac:dyDescent="0.25">
      <c r="C600" s="1"/>
      <c r="J600" s="1"/>
      <c r="Q600" s="59"/>
      <c r="S600" s="61"/>
    </row>
    <row r="601" spans="3:19" x14ac:dyDescent="0.25">
      <c r="C601" s="1"/>
      <c r="J601" s="1"/>
      <c r="Q601" s="59"/>
      <c r="S601" s="61"/>
    </row>
    <row r="602" spans="3:19" x14ac:dyDescent="0.25">
      <c r="C602" s="1"/>
      <c r="J602" s="1"/>
      <c r="Q602" s="59"/>
      <c r="S602" s="61"/>
    </row>
    <row r="603" spans="3:19" x14ac:dyDescent="0.25">
      <c r="C603" s="1"/>
      <c r="J603" s="1"/>
      <c r="Q603" s="59"/>
      <c r="S603" s="61"/>
    </row>
    <row r="604" spans="3:19" x14ac:dyDescent="0.25">
      <c r="C604" s="1"/>
      <c r="J604" s="1"/>
      <c r="Q604" s="59"/>
      <c r="S604" s="61"/>
    </row>
    <row r="605" spans="3:19" x14ac:dyDescent="0.25">
      <c r="C605" s="1"/>
      <c r="J605" s="1"/>
      <c r="Q605" s="59"/>
      <c r="S605" s="61"/>
    </row>
    <row r="606" spans="3:19" x14ac:dyDescent="0.25">
      <c r="C606" s="1"/>
      <c r="J606" s="1"/>
      <c r="Q606" s="59"/>
      <c r="S606" s="61"/>
    </row>
    <row r="607" spans="3:19" x14ac:dyDescent="0.25">
      <c r="C607" s="1"/>
      <c r="J607" s="1"/>
      <c r="Q607" s="59"/>
      <c r="S607" s="61"/>
    </row>
    <row r="608" spans="3:19" x14ac:dyDescent="0.25">
      <c r="C608" s="1"/>
      <c r="J608" s="1"/>
      <c r="Q608" s="59"/>
      <c r="S608" s="61"/>
    </row>
    <row r="609" spans="3:19" x14ac:dyDescent="0.25">
      <c r="C609" s="1"/>
      <c r="J609" s="1"/>
      <c r="Q609" s="59"/>
      <c r="S609" s="61"/>
    </row>
    <row r="610" spans="3:19" x14ac:dyDescent="0.25">
      <c r="C610" s="1"/>
      <c r="J610" s="1"/>
      <c r="Q610" s="59"/>
      <c r="S610" s="61"/>
    </row>
    <row r="611" spans="3:19" x14ac:dyDescent="0.25">
      <c r="C611" s="1"/>
      <c r="J611" s="1"/>
      <c r="Q611" s="59"/>
      <c r="S611" s="61"/>
    </row>
    <row r="612" spans="3:19" x14ac:dyDescent="0.25">
      <c r="C612" s="1"/>
      <c r="J612" s="1"/>
      <c r="Q612" s="59"/>
      <c r="S612" s="61"/>
    </row>
    <row r="613" spans="3:19" x14ac:dyDescent="0.25">
      <c r="C613" s="1"/>
      <c r="J613" s="1"/>
      <c r="Q613" s="59"/>
      <c r="S613" s="61"/>
    </row>
    <row r="614" spans="3:19" x14ac:dyDescent="0.25">
      <c r="C614" s="1"/>
      <c r="J614" s="1"/>
      <c r="Q614" s="59"/>
      <c r="S614" s="61"/>
    </row>
    <row r="615" spans="3:19" x14ac:dyDescent="0.25">
      <c r="C615" s="1"/>
      <c r="J615" s="1"/>
      <c r="Q615" s="59"/>
      <c r="S615" s="61"/>
    </row>
    <row r="616" spans="3:19" x14ac:dyDescent="0.25">
      <c r="C616" s="1"/>
      <c r="J616" s="1"/>
      <c r="Q616" s="59"/>
      <c r="S616" s="61"/>
    </row>
    <row r="617" spans="3:19" x14ac:dyDescent="0.25">
      <c r="C617" s="1"/>
      <c r="J617" s="1"/>
      <c r="Q617" s="59"/>
      <c r="S617" s="61"/>
    </row>
    <row r="618" spans="3:19" x14ac:dyDescent="0.25">
      <c r="C618" s="1"/>
      <c r="J618" s="1"/>
      <c r="Q618" s="59"/>
      <c r="S618" s="61"/>
    </row>
    <row r="619" spans="3:19" x14ac:dyDescent="0.25">
      <c r="C619" s="1"/>
      <c r="J619" s="1"/>
      <c r="Q619" s="59"/>
      <c r="S619" s="61"/>
    </row>
    <row r="620" spans="3:19" x14ac:dyDescent="0.25">
      <c r="C620" s="1"/>
      <c r="J620" s="1"/>
      <c r="Q620" s="59"/>
      <c r="S620" s="61"/>
    </row>
    <row r="621" spans="3:19" x14ac:dyDescent="0.25">
      <c r="C621" s="1"/>
      <c r="J621" s="1"/>
      <c r="Q621" s="59"/>
      <c r="S621" s="61"/>
    </row>
    <row r="622" spans="3:19" x14ac:dyDescent="0.25">
      <c r="C622" s="1"/>
      <c r="J622" s="1"/>
      <c r="Q622" s="59"/>
      <c r="S622" s="61"/>
    </row>
    <row r="623" spans="3:19" x14ac:dyDescent="0.25">
      <c r="C623" s="1"/>
      <c r="J623" s="1"/>
      <c r="Q623" s="59"/>
      <c r="S623" s="61"/>
    </row>
    <row r="624" spans="3:19" x14ac:dyDescent="0.25">
      <c r="C624" s="1"/>
      <c r="J624" s="1"/>
      <c r="Q624" s="59"/>
      <c r="S624" s="61"/>
    </row>
    <row r="625" spans="3:19" x14ac:dyDescent="0.25">
      <c r="C625" s="1"/>
      <c r="J625" s="1"/>
      <c r="Q625" s="59"/>
      <c r="S625" s="61"/>
    </row>
    <row r="626" spans="3:19" x14ac:dyDescent="0.25">
      <c r="C626" s="1"/>
      <c r="J626" s="1"/>
      <c r="Q626" s="59"/>
      <c r="S626" s="61"/>
    </row>
    <row r="627" spans="3:19" x14ac:dyDescent="0.25">
      <c r="C627" s="1"/>
      <c r="J627" s="1"/>
      <c r="Q627" s="59"/>
      <c r="S627" s="61"/>
    </row>
    <row r="628" spans="3:19" x14ac:dyDescent="0.25">
      <c r="C628" s="1"/>
      <c r="J628" s="1"/>
      <c r="Q628" s="59"/>
      <c r="S628" s="61"/>
    </row>
    <row r="629" spans="3:19" x14ac:dyDescent="0.25">
      <c r="C629" s="1"/>
      <c r="J629" s="1"/>
      <c r="Q629" s="59"/>
      <c r="S629" s="61"/>
    </row>
    <row r="630" spans="3:19" x14ac:dyDescent="0.25">
      <c r="C630" s="1"/>
      <c r="J630" s="1"/>
      <c r="Q630" s="59"/>
      <c r="S630" s="61"/>
    </row>
    <row r="631" spans="3:19" x14ac:dyDescent="0.25">
      <c r="C631" s="1"/>
      <c r="J631" s="1"/>
      <c r="Q631" s="59"/>
      <c r="S631" s="61"/>
    </row>
    <row r="632" spans="3:19" x14ac:dyDescent="0.25">
      <c r="C632" s="1"/>
      <c r="J632" s="1"/>
      <c r="Q632" s="59"/>
      <c r="S632" s="61"/>
    </row>
    <row r="633" spans="3:19" x14ac:dyDescent="0.25">
      <c r="C633" s="1"/>
      <c r="J633" s="1"/>
      <c r="Q633" s="59"/>
      <c r="S633" s="61"/>
    </row>
    <row r="634" spans="3:19" x14ac:dyDescent="0.25">
      <c r="C634" s="1"/>
      <c r="J634" s="1"/>
      <c r="Q634" s="59"/>
      <c r="S634" s="61"/>
    </row>
    <row r="635" spans="3:19" x14ac:dyDescent="0.25">
      <c r="C635" s="1"/>
      <c r="J635" s="1"/>
      <c r="Q635" s="59"/>
      <c r="S635" s="61"/>
    </row>
    <row r="636" spans="3:19" x14ac:dyDescent="0.25">
      <c r="C636" s="1"/>
      <c r="J636" s="1"/>
      <c r="Q636" s="59"/>
      <c r="S636" s="61"/>
    </row>
    <row r="637" spans="3:19" x14ac:dyDescent="0.25">
      <c r="C637" s="1"/>
      <c r="J637" s="1"/>
      <c r="Q637" s="59"/>
      <c r="S637" s="61"/>
    </row>
    <row r="638" spans="3:19" x14ac:dyDescent="0.25">
      <c r="C638" s="1"/>
      <c r="J638" s="1"/>
      <c r="Q638" s="59"/>
      <c r="S638" s="61"/>
    </row>
    <row r="639" spans="3:19" x14ac:dyDescent="0.25">
      <c r="C639" s="1"/>
      <c r="J639" s="1"/>
      <c r="Q639" s="59"/>
      <c r="S639" s="61"/>
    </row>
    <row r="640" spans="3:19" x14ac:dyDescent="0.25">
      <c r="C640" s="1"/>
      <c r="J640" s="1"/>
      <c r="Q640" s="59"/>
      <c r="S640" s="61"/>
    </row>
    <row r="641" spans="3:19" x14ac:dyDescent="0.25">
      <c r="C641" s="1"/>
      <c r="J641" s="1"/>
      <c r="Q641" s="59"/>
      <c r="S641" s="61"/>
    </row>
    <row r="642" spans="3:19" x14ac:dyDescent="0.25">
      <c r="C642" s="1"/>
      <c r="J642" s="1"/>
      <c r="Q642" s="59"/>
      <c r="S642" s="61"/>
    </row>
    <row r="643" spans="3:19" x14ac:dyDescent="0.25">
      <c r="C643" s="1"/>
      <c r="J643" s="1"/>
      <c r="Q643" s="59"/>
      <c r="S643" s="61"/>
    </row>
    <row r="644" spans="3:19" x14ac:dyDescent="0.25">
      <c r="C644" s="1"/>
      <c r="J644" s="1"/>
      <c r="Q644" s="59"/>
      <c r="S644" s="61"/>
    </row>
    <row r="645" spans="3:19" x14ac:dyDescent="0.25">
      <c r="C645" s="1"/>
      <c r="J645" s="1"/>
      <c r="Q645" s="59"/>
      <c r="S645" s="61"/>
    </row>
    <row r="646" spans="3:19" x14ac:dyDescent="0.25">
      <c r="C646" s="1"/>
      <c r="J646" s="1"/>
      <c r="Q646" s="59"/>
      <c r="S646" s="61"/>
    </row>
    <row r="647" spans="3:19" x14ac:dyDescent="0.25">
      <c r="C647" s="1"/>
      <c r="J647" s="1"/>
      <c r="Q647" s="59"/>
      <c r="S647" s="61"/>
    </row>
    <row r="648" spans="3:19" x14ac:dyDescent="0.25">
      <c r="C648" s="1"/>
      <c r="J648" s="1"/>
      <c r="Q648" s="59"/>
      <c r="S648" s="61"/>
    </row>
    <row r="649" spans="3:19" x14ac:dyDescent="0.25">
      <c r="C649" s="1"/>
      <c r="J649" s="1"/>
      <c r="Q649" s="59"/>
      <c r="S649" s="61"/>
    </row>
    <row r="650" spans="3:19" x14ac:dyDescent="0.25">
      <c r="C650" s="1"/>
      <c r="J650" s="1"/>
      <c r="Q650" s="59"/>
      <c r="S650" s="61"/>
    </row>
    <row r="651" spans="3:19" x14ac:dyDescent="0.25">
      <c r="C651" s="1"/>
      <c r="J651" s="1"/>
      <c r="Q651" s="59"/>
      <c r="S651" s="61"/>
    </row>
    <row r="652" spans="3:19" x14ac:dyDescent="0.25">
      <c r="C652" s="1"/>
      <c r="J652" s="1"/>
      <c r="Q652" s="59"/>
      <c r="S652" s="61"/>
    </row>
    <row r="653" spans="3:19" x14ac:dyDescent="0.25">
      <c r="C653" s="1"/>
      <c r="J653" s="1"/>
      <c r="Q653" s="59"/>
      <c r="S653" s="61"/>
    </row>
    <row r="654" spans="3:19" x14ac:dyDescent="0.25">
      <c r="C654" s="1"/>
      <c r="J654" s="1"/>
      <c r="Q654" s="59"/>
      <c r="S654" s="61"/>
    </row>
    <row r="655" spans="3:19" x14ac:dyDescent="0.25">
      <c r="C655" s="1"/>
      <c r="J655" s="1"/>
      <c r="Q655" s="59"/>
      <c r="S655" s="61"/>
    </row>
    <row r="656" spans="3:19" x14ac:dyDescent="0.25">
      <c r="C656" s="1"/>
      <c r="J656" s="1"/>
      <c r="Q656" s="59"/>
      <c r="S656" s="61"/>
    </row>
    <row r="657" spans="3:19" x14ac:dyDescent="0.25">
      <c r="C657" s="1"/>
      <c r="J657" s="1"/>
      <c r="Q657" s="59"/>
      <c r="S657" s="61"/>
    </row>
    <row r="658" spans="3:19" x14ac:dyDescent="0.25">
      <c r="C658" s="1"/>
      <c r="J658" s="1"/>
      <c r="Q658" s="59"/>
      <c r="S658" s="61"/>
    </row>
    <row r="659" spans="3:19" x14ac:dyDescent="0.25">
      <c r="C659" s="1"/>
      <c r="J659" s="1"/>
      <c r="Q659" s="59"/>
      <c r="S659" s="61"/>
    </row>
    <row r="660" spans="3:19" x14ac:dyDescent="0.25">
      <c r="C660" s="1"/>
      <c r="J660" s="1"/>
      <c r="Q660" s="59"/>
      <c r="S660" s="61"/>
    </row>
    <row r="661" spans="3:19" x14ac:dyDescent="0.25">
      <c r="C661" s="1"/>
      <c r="J661" s="1"/>
      <c r="Q661" s="59"/>
      <c r="S661" s="61"/>
    </row>
    <row r="662" spans="3:19" x14ac:dyDescent="0.25">
      <c r="C662" s="1"/>
      <c r="J662" s="1"/>
      <c r="Q662" s="59"/>
      <c r="S662" s="61"/>
    </row>
    <row r="663" spans="3:19" x14ac:dyDescent="0.25">
      <c r="C663" s="1"/>
      <c r="J663" s="1"/>
      <c r="Q663" s="59"/>
      <c r="S663" s="61"/>
    </row>
    <row r="664" spans="3:19" x14ac:dyDescent="0.25">
      <c r="C664" s="1"/>
      <c r="J664" s="1"/>
      <c r="Q664" s="59"/>
      <c r="S664" s="61"/>
    </row>
    <row r="665" spans="3:19" x14ac:dyDescent="0.25">
      <c r="C665" s="1"/>
      <c r="J665" s="1"/>
      <c r="Q665" s="59"/>
      <c r="S665" s="61"/>
    </row>
    <row r="666" spans="3:19" x14ac:dyDescent="0.25">
      <c r="C666" s="1"/>
      <c r="J666" s="1"/>
      <c r="Q666" s="59"/>
      <c r="S666" s="61"/>
    </row>
    <row r="667" spans="3:19" x14ac:dyDescent="0.25">
      <c r="C667" s="1"/>
      <c r="J667" s="1"/>
      <c r="Q667" s="59"/>
      <c r="S667" s="61"/>
    </row>
    <row r="668" spans="3:19" x14ac:dyDescent="0.25">
      <c r="C668" s="1"/>
      <c r="J668" s="1"/>
      <c r="Q668" s="59"/>
      <c r="S668" s="61"/>
    </row>
    <row r="669" spans="3:19" x14ac:dyDescent="0.25">
      <c r="C669" s="1"/>
      <c r="J669" s="1"/>
      <c r="Q669" s="59"/>
      <c r="S669" s="61"/>
    </row>
    <row r="670" spans="3:19" x14ac:dyDescent="0.25">
      <c r="C670" s="1"/>
      <c r="J670" s="1"/>
      <c r="Q670" s="59"/>
      <c r="S670" s="61"/>
    </row>
    <row r="671" spans="3:19" x14ac:dyDescent="0.25">
      <c r="C671" s="1"/>
      <c r="J671" s="1"/>
      <c r="Q671" s="59"/>
      <c r="S671" s="61"/>
    </row>
    <row r="672" spans="3:19" x14ac:dyDescent="0.25">
      <c r="C672" s="1"/>
      <c r="J672" s="1"/>
      <c r="Q672" s="59"/>
      <c r="S672" s="61"/>
    </row>
    <row r="673" spans="3:19" x14ac:dyDescent="0.25">
      <c r="C673" s="1"/>
      <c r="J673" s="1"/>
      <c r="Q673" s="59"/>
      <c r="S673" s="61"/>
    </row>
    <row r="674" spans="3:19" x14ac:dyDescent="0.25">
      <c r="C674" s="1"/>
      <c r="J674" s="1"/>
      <c r="Q674" s="59"/>
      <c r="S674" s="61"/>
    </row>
    <row r="675" spans="3:19" x14ac:dyDescent="0.25">
      <c r="C675" s="1"/>
      <c r="J675" s="1"/>
      <c r="Q675" s="59"/>
      <c r="S675" s="61"/>
    </row>
    <row r="676" spans="3:19" x14ac:dyDescent="0.25">
      <c r="C676" s="1"/>
      <c r="J676" s="1"/>
      <c r="Q676" s="59"/>
      <c r="S676" s="61"/>
    </row>
    <row r="677" spans="3:19" x14ac:dyDescent="0.25">
      <c r="C677" s="1"/>
      <c r="J677" s="1"/>
      <c r="Q677" s="59"/>
      <c r="S677" s="61"/>
    </row>
    <row r="678" spans="3:19" x14ac:dyDescent="0.25">
      <c r="C678" s="1"/>
      <c r="J678" s="1"/>
      <c r="Q678" s="59"/>
      <c r="S678" s="61"/>
    </row>
    <row r="679" spans="3:19" x14ac:dyDescent="0.25">
      <c r="C679" s="1"/>
      <c r="J679" s="1"/>
      <c r="Q679" s="59"/>
      <c r="S679" s="61"/>
    </row>
    <row r="680" spans="3:19" x14ac:dyDescent="0.25">
      <c r="C680" s="1"/>
      <c r="J680" s="1"/>
      <c r="Q680" s="59"/>
      <c r="S680" s="61"/>
    </row>
    <row r="681" spans="3:19" x14ac:dyDescent="0.25">
      <c r="C681" s="1"/>
      <c r="J681" s="1"/>
      <c r="Q681" s="59"/>
      <c r="S681" s="61"/>
    </row>
    <row r="682" spans="3:19" x14ac:dyDescent="0.25">
      <c r="C682" s="1"/>
      <c r="J682" s="1"/>
      <c r="Q682" s="59"/>
      <c r="S682" s="61"/>
    </row>
    <row r="683" spans="3:19" x14ac:dyDescent="0.25">
      <c r="C683" s="1"/>
      <c r="J683" s="1"/>
      <c r="Q683" s="59"/>
      <c r="S683" s="61"/>
    </row>
    <row r="684" spans="3:19" x14ac:dyDescent="0.25">
      <c r="C684" s="1"/>
      <c r="J684" s="1"/>
      <c r="Q684" s="59"/>
      <c r="S684" s="61"/>
    </row>
    <row r="685" spans="3:19" x14ac:dyDescent="0.25">
      <c r="C685" s="1"/>
      <c r="J685" s="1"/>
      <c r="Q685" s="59"/>
      <c r="S685" s="61"/>
    </row>
    <row r="686" spans="3:19" x14ac:dyDescent="0.25">
      <c r="C686" s="1"/>
      <c r="J686" s="1"/>
      <c r="Q686" s="59"/>
      <c r="S686" s="61"/>
    </row>
    <row r="687" spans="3:19" x14ac:dyDescent="0.25">
      <c r="C687" s="1"/>
      <c r="J687" s="1"/>
      <c r="Q687" s="59"/>
      <c r="S687" s="61"/>
    </row>
    <row r="688" spans="3:19" x14ac:dyDescent="0.25">
      <c r="C688" s="1"/>
      <c r="J688" s="1"/>
      <c r="Q688" s="59"/>
      <c r="S688" s="61"/>
    </row>
    <row r="689" spans="3:19" x14ac:dyDescent="0.25">
      <c r="C689" s="1"/>
      <c r="J689" s="1"/>
      <c r="Q689" s="59"/>
      <c r="S689" s="61"/>
    </row>
    <row r="690" spans="3:19" x14ac:dyDescent="0.25">
      <c r="C690" s="1"/>
      <c r="J690" s="1"/>
      <c r="Q690" s="59"/>
      <c r="S690" s="61"/>
    </row>
    <row r="691" spans="3:19" x14ac:dyDescent="0.25">
      <c r="C691" s="1"/>
      <c r="J691" s="1"/>
      <c r="Q691" s="59"/>
      <c r="S691" s="61"/>
    </row>
    <row r="692" spans="3:19" x14ac:dyDescent="0.25">
      <c r="C692" s="1"/>
      <c r="J692" s="1"/>
      <c r="Q692" s="59"/>
      <c r="S692" s="61"/>
    </row>
    <row r="693" spans="3:19" x14ac:dyDescent="0.25">
      <c r="C693" s="1"/>
      <c r="J693" s="1"/>
      <c r="Q693" s="59"/>
      <c r="S693" s="61"/>
    </row>
    <row r="694" spans="3:19" x14ac:dyDescent="0.25">
      <c r="C694" s="1"/>
      <c r="J694" s="1"/>
      <c r="Q694" s="59"/>
      <c r="S694" s="61"/>
    </row>
    <row r="695" spans="3:19" x14ac:dyDescent="0.25">
      <c r="C695" s="1"/>
      <c r="J695" s="1"/>
      <c r="Q695" s="59"/>
      <c r="S695" s="61"/>
    </row>
    <row r="696" spans="3:19" x14ac:dyDescent="0.25">
      <c r="C696" s="1"/>
      <c r="J696" s="1"/>
      <c r="Q696" s="59"/>
      <c r="S696" s="61"/>
    </row>
    <row r="697" spans="3:19" x14ac:dyDescent="0.25">
      <c r="C697" s="1"/>
      <c r="J697" s="1"/>
      <c r="Q697" s="59"/>
      <c r="S697" s="61"/>
    </row>
    <row r="698" spans="3:19" x14ac:dyDescent="0.25">
      <c r="C698" s="1"/>
      <c r="J698" s="1"/>
      <c r="Q698" s="59"/>
      <c r="S698" s="61"/>
    </row>
    <row r="699" spans="3:19" x14ac:dyDescent="0.25">
      <c r="C699" s="1"/>
      <c r="J699" s="1"/>
      <c r="Q699" s="59"/>
      <c r="S699" s="61"/>
    </row>
    <row r="700" spans="3:19" x14ac:dyDescent="0.25">
      <c r="C700" s="1"/>
      <c r="J700" s="1"/>
      <c r="Q700" s="59"/>
      <c r="S700" s="61"/>
    </row>
    <row r="701" spans="3:19" x14ac:dyDescent="0.25">
      <c r="C701" s="1"/>
      <c r="J701" s="1"/>
      <c r="Q701" s="59"/>
      <c r="S701" s="61"/>
    </row>
    <row r="702" spans="3:19" x14ac:dyDescent="0.25">
      <c r="C702" s="1"/>
      <c r="J702" s="1"/>
      <c r="Q702" s="59"/>
      <c r="S702" s="61"/>
    </row>
    <row r="703" spans="3:19" x14ac:dyDescent="0.25">
      <c r="C703" s="1"/>
      <c r="J703" s="1"/>
      <c r="Q703" s="59"/>
      <c r="S703" s="61"/>
    </row>
    <row r="704" spans="3:19" x14ac:dyDescent="0.25">
      <c r="C704" s="1"/>
      <c r="J704" s="1"/>
      <c r="Q704" s="59"/>
      <c r="S704" s="61"/>
    </row>
    <row r="705" spans="3:19" x14ac:dyDescent="0.25">
      <c r="C705" s="1"/>
      <c r="J705" s="1"/>
      <c r="Q705" s="59"/>
      <c r="S705" s="61"/>
    </row>
    <row r="706" spans="3:19" x14ac:dyDescent="0.25">
      <c r="C706" s="1"/>
      <c r="J706" s="1"/>
      <c r="Q706" s="59"/>
      <c r="S706" s="61"/>
    </row>
    <row r="707" spans="3:19" x14ac:dyDescent="0.25">
      <c r="C707" s="1"/>
      <c r="J707" s="1"/>
      <c r="Q707" s="59"/>
      <c r="S707" s="61"/>
    </row>
    <row r="708" spans="3:19" x14ac:dyDescent="0.25">
      <c r="C708" s="1"/>
      <c r="J708" s="1"/>
      <c r="Q708" s="59"/>
      <c r="S708" s="61"/>
    </row>
    <row r="709" spans="3:19" x14ac:dyDescent="0.25">
      <c r="C709" s="1"/>
      <c r="J709" s="1"/>
      <c r="Q709" s="59"/>
      <c r="S709" s="61"/>
    </row>
    <row r="710" spans="3:19" x14ac:dyDescent="0.25">
      <c r="C710" s="1"/>
      <c r="J710" s="1"/>
      <c r="Q710" s="59"/>
      <c r="S710" s="61"/>
    </row>
    <row r="711" spans="3:19" x14ac:dyDescent="0.25">
      <c r="C711" s="1"/>
      <c r="J711" s="1"/>
      <c r="Q711" s="59"/>
      <c r="S711" s="61"/>
    </row>
    <row r="712" spans="3:19" x14ac:dyDescent="0.25">
      <c r="C712" s="1"/>
      <c r="J712" s="1"/>
      <c r="Q712" s="59"/>
      <c r="S712" s="61"/>
    </row>
    <row r="713" spans="3:19" x14ac:dyDescent="0.25">
      <c r="C713" s="1"/>
      <c r="J713" s="1"/>
      <c r="Q713" s="59"/>
      <c r="S713" s="61"/>
    </row>
    <row r="714" spans="3:19" x14ac:dyDescent="0.25">
      <c r="C714" s="1"/>
      <c r="J714" s="1"/>
      <c r="Q714" s="59"/>
      <c r="S714" s="61"/>
    </row>
    <row r="715" spans="3:19" x14ac:dyDescent="0.25">
      <c r="C715" s="1"/>
      <c r="J715" s="1"/>
      <c r="Q715" s="59"/>
      <c r="S715" s="61"/>
    </row>
    <row r="716" spans="3:19" x14ac:dyDescent="0.25">
      <c r="C716" s="1"/>
      <c r="J716" s="1"/>
      <c r="Q716" s="59"/>
      <c r="S716" s="61"/>
    </row>
    <row r="717" spans="3:19" x14ac:dyDescent="0.25">
      <c r="C717" s="1"/>
      <c r="J717" s="1"/>
      <c r="Q717" s="59"/>
      <c r="S717" s="61"/>
    </row>
    <row r="718" spans="3:19" x14ac:dyDescent="0.25">
      <c r="C718" s="1"/>
      <c r="J718" s="1"/>
      <c r="Q718" s="59"/>
      <c r="S718" s="61"/>
    </row>
    <row r="719" spans="3:19" x14ac:dyDescent="0.25">
      <c r="C719" s="1"/>
      <c r="J719" s="1"/>
      <c r="Q719" s="59"/>
      <c r="S719" s="61"/>
    </row>
    <row r="720" spans="3:19" x14ac:dyDescent="0.25">
      <c r="C720" s="1"/>
      <c r="J720" s="1"/>
      <c r="Q720" s="59"/>
      <c r="S720" s="61"/>
    </row>
    <row r="721" spans="3:19" x14ac:dyDescent="0.25">
      <c r="C721" s="1"/>
      <c r="J721" s="1"/>
      <c r="Q721" s="59"/>
      <c r="S721" s="61"/>
    </row>
    <row r="722" spans="3:19" x14ac:dyDescent="0.25">
      <c r="C722" s="1"/>
      <c r="J722" s="1"/>
      <c r="Q722" s="59"/>
      <c r="S722" s="61"/>
    </row>
    <row r="723" spans="3:19" x14ac:dyDescent="0.25">
      <c r="C723" s="1"/>
      <c r="J723" s="1"/>
      <c r="Q723" s="59"/>
      <c r="S723" s="61"/>
    </row>
    <row r="724" spans="3:19" x14ac:dyDescent="0.25">
      <c r="C724" s="1"/>
      <c r="J724" s="1"/>
      <c r="Q724" s="59"/>
      <c r="S724" s="61"/>
    </row>
    <row r="725" spans="3:19" x14ac:dyDescent="0.25">
      <c r="C725" s="1"/>
      <c r="J725" s="1"/>
      <c r="Q725" s="59"/>
      <c r="S725" s="61"/>
    </row>
    <row r="726" spans="3:19" x14ac:dyDescent="0.25">
      <c r="C726" s="1"/>
      <c r="J726" s="1"/>
      <c r="Q726" s="59"/>
      <c r="S726" s="61"/>
    </row>
    <row r="727" spans="3:19" x14ac:dyDescent="0.25">
      <c r="C727" s="1"/>
      <c r="J727" s="1"/>
      <c r="Q727" s="59"/>
      <c r="S727" s="61"/>
    </row>
    <row r="728" spans="3:19" x14ac:dyDescent="0.25">
      <c r="C728" s="1"/>
      <c r="J728" s="1"/>
      <c r="Q728" s="59"/>
      <c r="S728" s="61"/>
    </row>
    <row r="729" spans="3:19" x14ac:dyDescent="0.25">
      <c r="C729" s="1"/>
      <c r="J729" s="1"/>
      <c r="Q729" s="59"/>
      <c r="S729" s="61"/>
    </row>
    <row r="730" spans="3:19" x14ac:dyDescent="0.25">
      <c r="C730" s="1"/>
      <c r="J730" s="1"/>
      <c r="Q730" s="59"/>
      <c r="S730" s="61"/>
    </row>
    <row r="731" spans="3:19" x14ac:dyDescent="0.25">
      <c r="C731" s="1"/>
      <c r="J731" s="1"/>
      <c r="Q731" s="59"/>
      <c r="S731" s="61"/>
    </row>
    <row r="732" spans="3:19" x14ac:dyDescent="0.25">
      <c r="C732" s="1"/>
      <c r="J732" s="1"/>
      <c r="Q732" s="59"/>
      <c r="S732" s="61"/>
    </row>
    <row r="733" spans="3:19" x14ac:dyDescent="0.25">
      <c r="C733" s="1"/>
      <c r="J733" s="1"/>
      <c r="Q733" s="59"/>
      <c r="S733" s="61"/>
    </row>
    <row r="734" spans="3:19" x14ac:dyDescent="0.25">
      <c r="C734" s="1"/>
      <c r="J734" s="1"/>
      <c r="Q734" s="59"/>
      <c r="S734" s="61"/>
    </row>
    <row r="735" spans="3:19" x14ac:dyDescent="0.25">
      <c r="C735" s="1"/>
      <c r="J735" s="1"/>
      <c r="Q735" s="59"/>
      <c r="S735" s="61"/>
    </row>
    <row r="736" spans="3:19" x14ac:dyDescent="0.25">
      <c r="C736" s="1"/>
      <c r="J736" s="1"/>
      <c r="Q736" s="59"/>
      <c r="S736" s="61"/>
    </row>
    <row r="737" spans="3:19" x14ac:dyDescent="0.25">
      <c r="C737" s="1"/>
      <c r="J737" s="1"/>
      <c r="Q737" s="59"/>
      <c r="S737" s="61"/>
    </row>
    <row r="738" spans="3:19" x14ac:dyDescent="0.25">
      <c r="C738" s="1"/>
      <c r="J738" s="1"/>
      <c r="Q738" s="59"/>
      <c r="S738" s="61"/>
    </row>
    <row r="739" spans="3:19" x14ac:dyDescent="0.25">
      <c r="C739" s="1"/>
      <c r="J739" s="1"/>
      <c r="Q739" s="59"/>
      <c r="S739" s="61"/>
    </row>
    <row r="740" spans="3:19" x14ac:dyDescent="0.25">
      <c r="C740" s="1"/>
      <c r="J740" s="1"/>
      <c r="Q740" s="59"/>
      <c r="S740" s="61"/>
    </row>
    <row r="741" spans="3:19" x14ac:dyDescent="0.25">
      <c r="C741" s="1"/>
      <c r="J741" s="1"/>
      <c r="Q741" s="59"/>
      <c r="S741" s="61"/>
    </row>
    <row r="742" spans="3:19" x14ac:dyDescent="0.25">
      <c r="C742" s="1"/>
      <c r="J742" s="1"/>
      <c r="Q742" s="59"/>
      <c r="S742" s="61"/>
    </row>
    <row r="743" spans="3:19" x14ac:dyDescent="0.25">
      <c r="C743" s="1"/>
      <c r="J743" s="1"/>
      <c r="Q743" s="59"/>
      <c r="S743" s="61"/>
    </row>
    <row r="744" spans="3:19" x14ac:dyDescent="0.25">
      <c r="C744" s="1"/>
      <c r="J744" s="1"/>
      <c r="Q744" s="59"/>
      <c r="S744" s="61"/>
    </row>
    <row r="745" spans="3:19" x14ac:dyDescent="0.25">
      <c r="C745" s="1"/>
      <c r="J745" s="1"/>
      <c r="Q745" s="59"/>
      <c r="S745" s="61"/>
    </row>
    <row r="746" spans="3:19" x14ac:dyDescent="0.25">
      <c r="C746" s="1"/>
      <c r="J746" s="1"/>
      <c r="Q746" s="59"/>
      <c r="S746" s="61"/>
    </row>
    <row r="747" spans="3:19" x14ac:dyDescent="0.25">
      <c r="C747" s="1"/>
      <c r="J747" s="1"/>
      <c r="Q747" s="59"/>
      <c r="S747" s="61"/>
    </row>
    <row r="748" spans="3:19" x14ac:dyDescent="0.25">
      <c r="C748" s="1"/>
      <c r="J748" s="1"/>
      <c r="Q748" s="59"/>
      <c r="S748" s="61"/>
    </row>
    <row r="749" spans="3:19" x14ac:dyDescent="0.25">
      <c r="C749" s="1"/>
      <c r="J749" s="1"/>
      <c r="Q749" s="59"/>
      <c r="S749" s="61"/>
    </row>
    <row r="750" spans="3:19" x14ac:dyDescent="0.25">
      <c r="C750" s="1"/>
      <c r="J750" s="1"/>
      <c r="Q750" s="59"/>
      <c r="S750" s="61"/>
    </row>
    <row r="751" spans="3:19" x14ac:dyDescent="0.25">
      <c r="C751" s="1"/>
      <c r="J751" s="1"/>
      <c r="Q751" s="59"/>
      <c r="S751" s="61"/>
    </row>
    <row r="752" spans="3:19" x14ac:dyDescent="0.25">
      <c r="C752" s="1"/>
      <c r="J752" s="1"/>
      <c r="Q752" s="59"/>
      <c r="S752" s="61"/>
    </row>
    <row r="753" spans="3:19" x14ac:dyDescent="0.25">
      <c r="C753" s="1"/>
      <c r="J753" s="1"/>
      <c r="Q753" s="59"/>
      <c r="S753" s="61"/>
    </row>
    <row r="754" spans="3:19" x14ac:dyDescent="0.25">
      <c r="C754" s="1"/>
      <c r="J754" s="1"/>
      <c r="Q754" s="59"/>
      <c r="S754" s="61"/>
    </row>
    <row r="755" spans="3:19" x14ac:dyDescent="0.25">
      <c r="C755" s="1"/>
      <c r="J755" s="1"/>
      <c r="Q755" s="59"/>
      <c r="S755" s="61"/>
    </row>
    <row r="756" spans="3:19" x14ac:dyDescent="0.25">
      <c r="C756" s="1"/>
      <c r="J756" s="1"/>
      <c r="Q756" s="59"/>
      <c r="S756" s="61"/>
    </row>
    <row r="757" spans="3:19" x14ac:dyDescent="0.25">
      <c r="C757" s="1"/>
      <c r="J757" s="1"/>
      <c r="Q757" s="59"/>
      <c r="S757" s="61"/>
    </row>
    <row r="758" spans="3:19" x14ac:dyDescent="0.25">
      <c r="C758" s="1"/>
      <c r="J758" s="1"/>
      <c r="Q758" s="59"/>
      <c r="S758" s="61"/>
    </row>
    <row r="759" spans="3:19" x14ac:dyDescent="0.25">
      <c r="C759" s="1"/>
      <c r="J759" s="1"/>
      <c r="Q759" s="59"/>
      <c r="S759" s="61"/>
    </row>
    <row r="760" spans="3:19" x14ac:dyDescent="0.25">
      <c r="C760" s="1"/>
      <c r="J760" s="1"/>
      <c r="Q760" s="59"/>
      <c r="S760" s="61"/>
    </row>
    <row r="761" spans="3:19" x14ac:dyDescent="0.25">
      <c r="C761" s="1"/>
      <c r="J761" s="1"/>
      <c r="Q761" s="59"/>
      <c r="S761" s="61"/>
    </row>
    <row r="762" spans="3:19" x14ac:dyDescent="0.25">
      <c r="C762" s="1"/>
      <c r="J762" s="1"/>
      <c r="Q762" s="59"/>
      <c r="S762" s="61"/>
    </row>
    <row r="763" spans="3:19" x14ac:dyDescent="0.25">
      <c r="C763" s="1"/>
      <c r="J763" s="1"/>
      <c r="Q763" s="59"/>
      <c r="S763" s="61"/>
    </row>
    <row r="764" spans="3:19" x14ac:dyDescent="0.25">
      <c r="C764" s="1"/>
      <c r="J764" s="1"/>
      <c r="Q764" s="59"/>
      <c r="S764" s="61"/>
    </row>
    <row r="765" spans="3:19" x14ac:dyDescent="0.25">
      <c r="C765" s="1"/>
      <c r="J765" s="1"/>
      <c r="Q765" s="59"/>
      <c r="S765" s="61"/>
    </row>
    <row r="766" spans="3:19" x14ac:dyDescent="0.25">
      <c r="C766" s="1"/>
      <c r="J766" s="1"/>
      <c r="Q766" s="59"/>
      <c r="S766" s="61"/>
    </row>
    <row r="767" spans="3:19" x14ac:dyDescent="0.25">
      <c r="C767" s="1"/>
      <c r="J767" s="1"/>
      <c r="Q767" s="59"/>
      <c r="S767" s="61"/>
    </row>
    <row r="768" spans="3:19" x14ac:dyDescent="0.25">
      <c r="C768" s="1"/>
      <c r="J768" s="1"/>
      <c r="Q768" s="59"/>
      <c r="S768" s="61"/>
    </row>
    <row r="769" spans="3:19" x14ac:dyDescent="0.25">
      <c r="C769" s="1"/>
      <c r="J769" s="1"/>
      <c r="Q769" s="59"/>
      <c r="S769" s="61"/>
    </row>
    <row r="770" spans="3:19" x14ac:dyDescent="0.25">
      <c r="C770" s="1"/>
      <c r="J770" s="1"/>
      <c r="Q770" s="59"/>
      <c r="S770" s="61"/>
    </row>
    <row r="771" spans="3:19" x14ac:dyDescent="0.25">
      <c r="C771" s="1"/>
      <c r="J771" s="1"/>
      <c r="Q771" s="59"/>
      <c r="S771" s="61"/>
    </row>
    <row r="772" spans="3:19" x14ac:dyDescent="0.25">
      <c r="C772" s="1"/>
      <c r="J772" s="1"/>
      <c r="Q772" s="59"/>
      <c r="S772" s="61"/>
    </row>
    <row r="773" spans="3:19" x14ac:dyDescent="0.25">
      <c r="C773" s="1"/>
      <c r="J773" s="1"/>
      <c r="Q773" s="59"/>
      <c r="S773" s="61"/>
    </row>
    <row r="774" spans="3:19" x14ac:dyDescent="0.25">
      <c r="C774" s="1"/>
      <c r="J774" s="1"/>
      <c r="Q774" s="59"/>
      <c r="S774" s="61"/>
    </row>
    <row r="775" spans="3:19" x14ac:dyDescent="0.25">
      <c r="C775" s="1"/>
      <c r="J775" s="1"/>
      <c r="Q775" s="59"/>
      <c r="S775" s="61"/>
    </row>
    <row r="776" spans="3:19" x14ac:dyDescent="0.25">
      <c r="C776" s="1"/>
      <c r="J776" s="1"/>
      <c r="Q776" s="59"/>
      <c r="S776" s="61"/>
    </row>
    <row r="777" spans="3:19" x14ac:dyDescent="0.25">
      <c r="C777" s="1"/>
      <c r="J777" s="1"/>
      <c r="Q777" s="59"/>
      <c r="S777" s="61"/>
    </row>
    <row r="778" spans="3:19" x14ac:dyDescent="0.25">
      <c r="C778" s="1"/>
      <c r="J778" s="1"/>
      <c r="Q778" s="59"/>
      <c r="S778" s="61"/>
    </row>
    <row r="779" spans="3:19" x14ac:dyDescent="0.25">
      <c r="C779" s="1"/>
      <c r="J779" s="1"/>
      <c r="Q779" s="59"/>
      <c r="S779" s="61"/>
    </row>
    <row r="780" spans="3:19" x14ac:dyDescent="0.25">
      <c r="C780" s="1"/>
      <c r="J780" s="1"/>
      <c r="Q780" s="59"/>
      <c r="S780" s="61"/>
    </row>
    <row r="781" spans="3:19" x14ac:dyDescent="0.25">
      <c r="C781" s="1"/>
      <c r="J781" s="1"/>
      <c r="Q781" s="59"/>
      <c r="S781" s="61"/>
    </row>
    <row r="782" spans="3:19" x14ac:dyDescent="0.25">
      <c r="C782" s="1"/>
      <c r="J782" s="1"/>
      <c r="Q782" s="59"/>
      <c r="S782" s="61"/>
    </row>
    <row r="783" spans="3:19" x14ac:dyDescent="0.25">
      <c r="C783" s="1"/>
      <c r="J783" s="1"/>
      <c r="Q783" s="59"/>
      <c r="S783" s="61"/>
    </row>
    <row r="784" spans="3:19" x14ac:dyDescent="0.25">
      <c r="C784" s="1"/>
      <c r="J784" s="1"/>
      <c r="Q784" s="59"/>
      <c r="S784" s="61"/>
    </row>
  </sheetData>
  <mergeCells count="8">
    <mergeCell ref="E1:F1"/>
    <mergeCell ref="AL1:AM2"/>
    <mergeCell ref="N1:O2"/>
    <mergeCell ref="L1:M1"/>
    <mergeCell ref="W1:X2"/>
    <mergeCell ref="U1:V1"/>
    <mergeCell ref="AF1:AG2"/>
    <mergeCell ref="AD1:AE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3"/>
  <sheetViews>
    <sheetView workbookViewId="0">
      <selection activeCell="G24" sqref="G24"/>
    </sheetView>
  </sheetViews>
  <sheetFormatPr defaultRowHeight="15.75" x14ac:dyDescent="0.25"/>
  <cols>
    <col min="1" max="1" width="9.875" bestFit="1" customWidth="1"/>
  </cols>
  <sheetData>
    <row r="1" spans="1:4" x14ac:dyDescent="0.25">
      <c r="A1" s="64" t="s">
        <v>9</v>
      </c>
      <c r="B1" s="62" t="s">
        <v>7</v>
      </c>
      <c r="C1" s="62"/>
      <c r="D1" s="60"/>
    </row>
    <row r="2" spans="1:4" ht="15.6" customHeight="1" x14ac:dyDescent="0.25">
      <c r="A2" s="64"/>
      <c r="B2" s="58" t="s">
        <v>4</v>
      </c>
      <c r="C2" s="58" t="s">
        <v>5</v>
      </c>
      <c r="D2" s="25" t="s">
        <v>10</v>
      </c>
    </row>
    <row r="3" spans="1:4" x14ac:dyDescent="0.25">
      <c r="A3" s="1">
        <v>43101</v>
      </c>
      <c r="B3">
        <v>18.329999999999998</v>
      </c>
      <c r="C3">
        <v>41188107</v>
      </c>
    </row>
    <row r="4" spans="1:4" x14ac:dyDescent="0.25">
      <c r="A4" s="1">
        <v>43108</v>
      </c>
      <c r="B4">
        <v>18.399999999999999</v>
      </c>
      <c r="C4">
        <v>22579775</v>
      </c>
      <c r="D4">
        <f>B4-B3</f>
        <v>7.0000000000000284E-2</v>
      </c>
    </row>
    <row r="5" spans="1:4" x14ac:dyDescent="0.25">
      <c r="A5" s="1">
        <v>43115</v>
      </c>
      <c r="B5">
        <v>18.690000000000001</v>
      </c>
      <c r="C5">
        <v>23036108</v>
      </c>
      <c r="D5">
        <f t="shared" ref="D5:D68" si="0">B5-B4</f>
        <v>0.2900000000000027</v>
      </c>
    </row>
    <row r="6" spans="1:4" x14ac:dyDescent="0.25">
      <c r="A6" s="1">
        <v>43122</v>
      </c>
      <c r="B6">
        <v>18.75</v>
      </c>
      <c r="C6">
        <v>33485287</v>
      </c>
      <c r="D6">
        <f t="shared" si="0"/>
        <v>5.9999999999998721E-2</v>
      </c>
    </row>
    <row r="7" spans="1:4" x14ac:dyDescent="0.25">
      <c r="A7" s="1">
        <v>43129</v>
      </c>
      <c r="B7">
        <v>19.32</v>
      </c>
      <c r="C7">
        <v>35574133</v>
      </c>
      <c r="D7">
        <f t="shared" si="0"/>
        <v>0.57000000000000028</v>
      </c>
    </row>
    <row r="8" spans="1:4" x14ac:dyDescent="0.25">
      <c r="A8" s="1">
        <v>43136</v>
      </c>
      <c r="B8">
        <v>18.11</v>
      </c>
      <c r="C8">
        <v>33566633</v>
      </c>
      <c r="D8">
        <f t="shared" si="0"/>
        <v>-1.2100000000000009</v>
      </c>
    </row>
    <row r="9" spans="1:4" x14ac:dyDescent="0.25">
      <c r="A9" s="1">
        <v>43143</v>
      </c>
      <c r="B9">
        <v>20.05</v>
      </c>
      <c r="C9">
        <v>30650725</v>
      </c>
      <c r="D9">
        <f t="shared" si="0"/>
        <v>1.9400000000000013</v>
      </c>
    </row>
    <row r="10" spans="1:4" x14ac:dyDescent="0.25">
      <c r="A10" s="1">
        <v>43150</v>
      </c>
      <c r="B10">
        <v>20.3</v>
      </c>
      <c r="C10">
        <v>20704569</v>
      </c>
      <c r="D10">
        <f t="shared" si="0"/>
        <v>0.25</v>
      </c>
    </row>
    <row r="11" spans="1:4" x14ac:dyDescent="0.25">
      <c r="A11" s="1">
        <v>43157</v>
      </c>
      <c r="B11">
        <v>19.93</v>
      </c>
      <c r="C11">
        <v>26475671</v>
      </c>
      <c r="D11">
        <f t="shared" si="0"/>
        <v>-0.37000000000000099</v>
      </c>
    </row>
    <row r="12" spans="1:4" x14ac:dyDescent="0.25">
      <c r="A12" s="1">
        <v>43164</v>
      </c>
      <c r="B12">
        <v>19.93</v>
      </c>
      <c r="C12">
        <v>19500068</v>
      </c>
      <c r="D12">
        <f t="shared" si="0"/>
        <v>0</v>
      </c>
    </row>
    <row r="13" spans="1:4" x14ac:dyDescent="0.25">
      <c r="A13" s="1">
        <v>43171</v>
      </c>
      <c r="B13">
        <v>18.234999999999999</v>
      </c>
      <c r="C13">
        <v>37503834</v>
      </c>
      <c r="D13">
        <f t="shared" si="0"/>
        <v>-1.6950000000000003</v>
      </c>
    </row>
    <row r="14" spans="1:4" x14ac:dyDescent="0.25">
      <c r="A14" s="1">
        <v>43178</v>
      </c>
      <c r="B14">
        <v>19</v>
      </c>
      <c r="C14">
        <v>28380781</v>
      </c>
      <c r="D14">
        <f t="shared" si="0"/>
        <v>0.76500000000000057</v>
      </c>
    </row>
    <row r="15" spans="1:4" x14ac:dyDescent="0.25">
      <c r="A15" s="1">
        <v>43185</v>
      </c>
      <c r="B15">
        <v>18.63</v>
      </c>
      <c r="C15">
        <v>19633946</v>
      </c>
      <c r="D15">
        <f t="shared" si="0"/>
        <v>-0.37000000000000099</v>
      </c>
    </row>
    <row r="16" spans="1:4" x14ac:dyDescent="0.25">
      <c r="A16" s="1">
        <v>43192</v>
      </c>
      <c r="B16">
        <v>18.96</v>
      </c>
      <c r="C16">
        <v>18374604</v>
      </c>
      <c r="D16">
        <f t="shared" si="0"/>
        <v>0.33000000000000185</v>
      </c>
    </row>
    <row r="17" spans="1:4" x14ac:dyDescent="0.25">
      <c r="A17" s="1">
        <v>43199</v>
      </c>
      <c r="B17">
        <v>13.5</v>
      </c>
      <c r="C17">
        <v>161500036</v>
      </c>
      <c r="D17">
        <f t="shared" si="0"/>
        <v>-5.4600000000000009</v>
      </c>
    </row>
    <row r="18" spans="1:4" x14ac:dyDescent="0.25">
      <c r="A18" s="1">
        <v>43206</v>
      </c>
      <c r="B18">
        <v>14.914999999999999</v>
      </c>
      <c r="C18">
        <v>65417200</v>
      </c>
      <c r="D18">
        <f t="shared" si="0"/>
        <v>1.4149999999999991</v>
      </c>
    </row>
    <row r="19" spans="1:4" x14ac:dyDescent="0.25">
      <c r="A19" s="1">
        <v>43213</v>
      </c>
      <c r="B19">
        <v>14.6</v>
      </c>
      <c r="C19">
        <v>38281652</v>
      </c>
      <c r="D19">
        <f t="shared" si="0"/>
        <v>-0.3149999999999995</v>
      </c>
    </row>
    <row r="20" spans="1:4" x14ac:dyDescent="0.25">
      <c r="A20" s="1">
        <v>43220</v>
      </c>
      <c r="B20">
        <v>14.76</v>
      </c>
      <c r="C20">
        <v>21397055</v>
      </c>
      <c r="D20">
        <f t="shared" si="0"/>
        <v>0.16000000000000014</v>
      </c>
    </row>
    <row r="21" spans="1:4" x14ac:dyDescent="0.25">
      <c r="A21" s="1">
        <v>43227</v>
      </c>
      <c r="B21">
        <v>15.76</v>
      </c>
      <c r="C21">
        <v>21180081</v>
      </c>
      <c r="D21">
        <f t="shared" si="0"/>
        <v>1</v>
      </c>
    </row>
    <row r="22" spans="1:4" x14ac:dyDescent="0.25">
      <c r="A22" s="1">
        <v>43234</v>
      </c>
      <c r="B22">
        <v>14.65</v>
      </c>
      <c r="C22">
        <v>24079279</v>
      </c>
      <c r="D22">
        <f t="shared" si="0"/>
        <v>-1.1099999999999994</v>
      </c>
    </row>
    <row r="23" spans="1:4" x14ac:dyDescent="0.25">
      <c r="A23" s="1">
        <v>43241</v>
      </c>
      <c r="B23">
        <v>14.56</v>
      </c>
      <c r="C23">
        <v>50950813</v>
      </c>
      <c r="D23">
        <f t="shared" si="0"/>
        <v>-8.9999999999999858E-2</v>
      </c>
    </row>
    <row r="24" spans="1:4" x14ac:dyDescent="0.25">
      <c r="A24" s="1">
        <v>43248</v>
      </c>
      <c r="B24">
        <v>14.55</v>
      </c>
      <c r="C24">
        <v>44933668</v>
      </c>
      <c r="D24">
        <f t="shared" si="0"/>
        <v>-9.9999999999997868E-3</v>
      </c>
    </row>
    <row r="25" spans="1:4" x14ac:dyDescent="0.25">
      <c r="A25" s="1">
        <v>43255</v>
      </c>
      <c r="B25">
        <v>13.93</v>
      </c>
      <c r="C25">
        <v>33682048</v>
      </c>
      <c r="D25">
        <f t="shared" si="0"/>
        <v>-0.62000000000000099</v>
      </c>
    </row>
    <row r="26" spans="1:4" x14ac:dyDescent="0.25">
      <c r="A26" s="1">
        <v>43262</v>
      </c>
      <c r="B26">
        <v>13.65</v>
      </c>
      <c r="C26">
        <v>122758145</v>
      </c>
      <c r="D26">
        <f t="shared" si="0"/>
        <v>-0.27999999999999936</v>
      </c>
    </row>
    <row r="27" spans="1:4" x14ac:dyDescent="0.25">
      <c r="A27" s="1">
        <v>43269</v>
      </c>
      <c r="B27">
        <v>13.94</v>
      </c>
      <c r="C27">
        <v>34606134</v>
      </c>
      <c r="D27">
        <f t="shared" si="0"/>
        <v>0.28999999999999915</v>
      </c>
    </row>
    <row r="28" spans="1:4" x14ac:dyDescent="0.25">
      <c r="A28" s="1">
        <v>43276</v>
      </c>
      <c r="B28">
        <v>14.435</v>
      </c>
      <c r="C28">
        <v>46620652</v>
      </c>
      <c r="D28">
        <f t="shared" si="0"/>
        <v>0.49500000000000099</v>
      </c>
    </row>
    <row r="29" spans="1:4" x14ac:dyDescent="0.25">
      <c r="A29" s="1">
        <v>43283</v>
      </c>
      <c r="B29">
        <v>14.95</v>
      </c>
      <c r="C29">
        <v>32500365</v>
      </c>
      <c r="D29">
        <f t="shared" si="0"/>
        <v>0.51499999999999879</v>
      </c>
    </row>
    <row r="30" spans="1:4" x14ac:dyDescent="0.25">
      <c r="A30" s="1">
        <v>43290</v>
      </c>
      <c r="B30">
        <v>15.15</v>
      </c>
      <c r="C30">
        <v>41788381</v>
      </c>
      <c r="D30">
        <f t="shared" si="0"/>
        <v>0.20000000000000107</v>
      </c>
    </row>
    <row r="31" spans="1:4" x14ac:dyDescent="0.25">
      <c r="A31" s="1">
        <v>43297</v>
      </c>
      <c r="B31">
        <v>13.19</v>
      </c>
      <c r="C31">
        <v>181277608</v>
      </c>
      <c r="D31">
        <f t="shared" si="0"/>
        <v>-1.9600000000000009</v>
      </c>
    </row>
    <row r="32" spans="1:4" x14ac:dyDescent="0.25">
      <c r="A32" s="1">
        <v>43304</v>
      </c>
      <c r="B32">
        <v>13.725</v>
      </c>
      <c r="C32">
        <v>45146468</v>
      </c>
      <c r="D32">
        <f t="shared" si="0"/>
        <v>0.53500000000000014</v>
      </c>
    </row>
    <row r="33" spans="1:4" x14ac:dyDescent="0.25">
      <c r="A33" s="1">
        <v>43311</v>
      </c>
      <c r="B33">
        <v>13.04</v>
      </c>
      <c r="C33">
        <v>140384396</v>
      </c>
      <c r="D33">
        <f t="shared" si="0"/>
        <v>-0.6850000000000005</v>
      </c>
    </row>
    <row r="34" spans="1:4" x14ac:dyDescent="0.25">
      <c r="A34" s="1">
        <v>43318</v>
      </c>
      <c r="B34">
        <v>11.16</v>
      </c>
      <c r="C34">
        <v>153398603</v>
      </c>
      <c r="D34">
        <f t="shared" si="0"/>
        <v>-1.879999999999999</v>
      </c>
    </row>
    <row r="35" spans="1:4" x14ac:dyDescent="0.25">
      <c r="A35" s="1">
        <v>43325</v>
      </c>
      <c r="B35">
        <v>11.48</v>
      </c>
      <c r="C35">
        <v>78565802</v>
      </c>
      <c r="D35">
        <f t="shared" si="0"/>
        <v>0.32000000000000028</v>
      </c>
    </row>
    <row r="36" spans="1:4" x14ac:dyDescent="0.25">
      <c r="A36" s="1">
        <v>43332</v>
      </c>
      <c r="B36">
        <v>10.48</v>
      </c>
      <c r="C36">
        <v>215284994</v>
      </c>
      <c r="D36">
        <f t="shared" si="0"/>
        <v>-1</v>
      </c>
    </row>
    <row r="37" spans="1:4" x14ac:dyDescent="0.25">
      <c r="A37" s="1">
        <v>43339</v>
      </c>
      <c r="B37">
        <v>10.855</v>
      </c>
      <c r="C37">
        <v>30321489</v>
      </c>
      <c r="D37">
        <f t="shared" si="0"/>
        <v>0.375</v>
      </c>
    </row>
    <row r="38" spans="1:4" x14ac:dyDescent="0.25">
      <c r="A38" s="1">
        <v>43346</v>
      </c>
      <c r="B38">
        <v>10.25</v>
      </c>
      <c r="C38">
        <v>71262791</v>
      </c>
      <c r="D38">
        <f t="shared" si="0"/>
        <v>-0.60500000000000043</v>
      </c>
    </row>
    <row r="39" spans="1:4" x14ac:dyDescent="0.25">
      <c r="A39" s="1">
        <v>43353</v>
      </c>
      <c r="B39">
        <v>11.45</v>
      </c>
      <c r="C39">
        <v>195034178</v>
      </c>
      <c r="D39">
        <f t="shared" si="0"/>
        <v>1.1999999999999993</v>
      </c>
    </row>
    <row r="40" spans="1:4" x14ac:dyDescent="0.25">
      <c r="A40" s="1">
        <v>43360</v>
      </c>
      <c r="B40">
        <v>11.885</v>
      </c>
      <c r="C40">
        <v>143931568</v>
      </c>
      <c r="D40">
        <f t="shared" si="0"/>
        <v>0.4350000000000005</v>
      </c>
    </row>
    <row r="41" spans="1:4" x14ac:dyDescent="0.25">
      <c r="A41" s="1">
        <v>43367</v>
      </c>
      <c r="B41">
        <v>12.68</v>
      </c>
      <c r="C41">
        <v>107034200</v>
      </c>
      <c r="D41">
        <f t="shared" si="0"/>
        <v>0.79499999999999993</v>
      </c>
    </row>
    <row r="42" spans="1:4" x14ac:dyDescent="0.25">
      <c r="A42" s="1">
        <v>43374</v>
      </c>
      <c r="B42">
        <v>11.484999999999999</v>
      </c>
      <c r="C42">
        <v>165302332</v>
      </c>
      <c r="D42">
        <f t="shared" si="0"/>
        <v>-1.1950000000000003</v>
      </c>
    </row>
    <row r="43" spans="1:4" x14ac:dyDescent="0.25">
      <c r="A43" s="1">
        <v>43381</v>
      </c>
      <c r="B43">
        <v>11.84</v>
      </c>
      <c r="C43">
        <v>297677794</v>
      </c>
      <c r="D43">
        <f t="shared" si="0"/>
        <v>0.35500000000000043</v>
      </c>
    </row>
    <row r="44" spans="1:4" x14ac:dyDescent="0.25">
      <c r="A44" s="1">
        <v>43388</v>
      </c>
      <c r="B44">
        <v>11.38</v>
      </c>
      <c r="C44">
        <v>110282094</v>
      </c>
      <c r="D44">
        <f t="shared" si="0"/>
        <v>-0.45999999999999908</v>
      </c>
    </row>
    <row r="45" spans="1:4" x14ac:dyDescent="0.25">
      <c r="A45" s="1">
        <v>43395</v>
      </c>
      <c r="B45">
        <v>11.115</v>
      </c>
      <c r="C45">
        <v>328103233</v>
      </c>
      <c r="D45">
        <f t="shared" si="0"/>
        <v>-0.26500000000000057</v>
      </c>
    </row>
    <row r="46" spans="1:4" x14ac:dyDescent="0.25">
      <c r="A46" s="1">
        <v>43402</v>
      </c>
      <c r="B46">
        <v>11.935</v>
      </c>
      <c r="C46">
        <v>285699246</v>
      </c>
      <c r="D46">
        <f t="shared" si="0"/>
        <v>0.82000000000000028</v>
      </c>
    </row>
    <row r="47" spans="1:4" x14ac:dyDescent="0.25">
      <c r="A47" s="1">
        <v>43409</v>
      </c>
      <c r="B47">
        <v>12</v>
      </c>
      <c r="C47">
        <v>105475980</v>
      </c>
      <c r="D47">
        <f t="shared" si="0"/>
        <v>6.4999999999999503E-2</v>
      </c>
    </row>
    <row r="48" spans="1:4" x14ac:dyDescent="0.25">
      <c r="A48" s="1">
        <v>43416</v>
      </c>
      <c r="B48">
        <v>12.12</v>
      </c>
      <c r="C48">
        <v>100304163</v>
      </c>
      <c r="D48">
        <f t="shared" si="0"/>
        <v>0.11999999999999922</v>
      </c>
    </row>
    <row r="49" spans="1:4" x14ac:dyDescent="0.25">
      <c r="A49" s="1">
        <v>43423</v>
      </c>
      <c r="B49">
        <v>12.07</v>
      </c>
      <c r="C49">
        <v>38112377</v>
      </c>
      <c r="D49">
        <f t="shared" si="0"/>
        <v>-4.9999999999998934E-2</v>
      </c>
    </row>
    <row r="50" spans="1:4" x14ac:dyDescent="0.25">
      <c r="A50" s="1">
        <v>43430</v>
      </c>
      <c r="B50">
        <v>11.855</v>
      </c>
      <c r="C50">
        <v>38848008</v>
      </c>
      <c r="D50">
        <f t="shared" si="0"/>
        <v>-0.21499999999999986</v>
      </c>
    </row>
    <row r="51" spans="1:4" x14ac:dyDescent="0.25">
      <c r="A51" s="1">
        <v>43437</v>
      </c>
      <c r="B51">
        <v>11.69</v>
      </c>
      <c r="C51">
        <v>41669359</v>
      </c>
      <c r="D51">
        <f t="shared" si="0"/>
        <v>-0.16500000000000092</v>
      </c>
    </row>
    <row r="52" spans="1:4" x14ac:dyDescent="0.25">
      <c r="A52" s="1">
        <v>43444</v>
      </c>
      <c r="B52">
        <v>10.99</v>
      </c>
      <c r="C52">
        <v>37076340</v>
      </c>
      <c r="D52">
        <f t="shared" si="0"/>
        <v>-0.69999999999999929</v>
      </c>
    </row>
    <row r="53" spans="1:4" x14ac:dyDescent="0.25">
      <c r="A53" s="1">
        <v>43451</v>
      </c>
      <c r="B53">
        <v>10.8</v>
      </c>
      <c r="C53">
        <v>40417094</v>
      </c>
      <c r="D53">
        <f t="shared" si="0"/>
        <v>-0.1899999999999995</v>
      </c>
    </row>
    <row r="54" spans="1:4" x14ac:dyDescent="0.25">
      <c r="A54" s="1">
        <v>43458</v>
      </c>
      <c r="B54">
        <v>10.815</v>
      </c>
      <c r="C54">
        <v>10914408</v>
      </c>
      <c r="D54">
        <f t="shared" si="0"/>
        <v>1.4999999999998792E-2</v>
      </c>
    </row>
    <row r="55" spans="1:4" x14ac:dyDescent="0.25">
      <c r="A55" s="1">
        <v>43465</v>
      </c>
      <c r="B55">
        <v>11.41</v>
      </c>
      <c r="C55">
        <v>10717520</v>
      </c>
      <c r="D55">
        <f t="shared" si="0"/>
        <v>0.59500000000000064</v>
      </c>
    </row>
    <row r="56" spans="1:4" x14ac:dyDescent="0.25">
      <c r="A56" s="1">
        <v>43472</v>
      </c>
      <c r="B56">
        <v>11.84</v>
      </c>
      <c r="C56">
        <v>27713990</v>
      </c>
      <c r="D56">
        <f t="shared" si="0"/>
        <v>0.42999999999999972</v>
      </c>
    </row>
    <row r="57" spans="1:4" x14ac:dyDescent="0.25">
      <c r="A57" s="1">
        <v>43479</v>
      </c>
      <c r="B57">
        <v>12.895</v>
      </c>
      <c r="C57">
        <v>21785192</v>
      </c>
      <c r="D57">
        <f t="shared" si="0"/>
        <v>1.0549999999999997</v>
      </c>
    </row>
    <row r="58" spans="1:4" x14ac:dyDescent="0.25">
      <c r="A58" s="1">
        <v>43486</v>
      </c>
      <c r="B58">
        <v>13.065</v>
      </c>
      <c r="C58">
        <v>24267572</v>
      </c>
      <c r="D58">
        <f t="shared" si="0"/>
        <v>0.16999999999999993</v>
      </c>
    </row>
    <row r="59" spans="1:4" x14ac:dyDescent="0.25">
      <c r="A59" s="1">
        <v>43493</v>
      </c>
      <c r="B59">
        <v>13.5</v>
      </c>
      <c r="C59">
        <v>23092675</v>
      </c>
      <c r="D59">
        <f t="shared" si="0"/>
        <v>0.4350000000000005</v>
      </c>
    </row>
    <row r="60" spans="1:4" x14ac:dyDescent="0.25">
      <c r="A60" s="1">
        <v>43500</v>
      </c>
      <c r="B60">
        <v>12.88</v>
      </c>
      <c r="C60">
        <v>20455154</v>
      </c>
      <c r="D60">
        <f t="shared" si="0"/>
        <v>-0.61999999999999922</v>
      </c>
    </row>
    <row r="61" spans="1:4" x14ac:dyDescent="0.25">
      <c r="A61" s="1">
        <v>43507</v>
      </c>
      <c r="B61">
        <v>12.66</v>
      </c>
      <c r="C61">
        <v>42316222</v>
      </c>
      <c r="D61">
        <f t="shared" si="0"/>
        <v>-0.22000000000000064</v>
      </c>
    </row>
    <row r="62" spans="1:4" x14ac:dyDescent="0.25">
      <c r="A62" s="1">
        <v>43514</v>
      </c>
      <c r="B62">
        <v>12.664999999999999</v>
      </c>
      <c r="C62">
        <v>21665332</v>
      </c>
      <c r="D62">
        <f t="shared" si="0"/>
        <v>4.9999999999990052E-3</v>
      </c>
    </row>
    <row r="63" spans="1:4" x14ac:dyDescent="0.25">
      <c r="A63" s="1">
        <v>43521</v>
      </c>
      <c r="B63">
        <v>12.55</v>
      </c>
      <c r="C63">
        <v>20333981</v>
      </c>
      <c r="D63">
        <f t="shared" si="0"/>
        <v>-0.11499999999999844</v>
      </c>
    </row>
    <row r="64" spans="1:4" x14ac:dyDescent="0.25">
      <c r="A64" s="1">
        <v>43528</v>
      </c>
      <c r="B64">
        <v>12.21</v>
      </c>
      <c r="C64">
        <v>19344678</v>
      </c>
      <c r="D64">
        <f t="shared" si="0"/>
        <v>-0.33999999999999986</v>
      </c>
    </row>
    <row r="65" spans="1:4" x14ac:dyDescent="0.25">
      <c r="A65" s="1">
        <v>43535</v>
      </c>
      <c r="B65">
        <v>12.6</v>
      </c>
      <c r="C65">
        <v>20851838</v>
      </c>
      <c r="D65">
        <f t="shared" si="0"/>
        <v>0.38999999999999879</v>
      </c>
    </row>
    <row r="66" spans="1:4" x14ac:dyDescent="0.25">
      <c r="A66" s="1">
        <v>43542</v>
      </c>
      <c r="B66">
        <v>12.95</v>
      </c>
      <c r="C66">
        <v>20556064</v>
      </c>
      <c r="D66">
        <f t="shared" si="0"/>
        <v>0.34999999999999964</v>
      </c>
    </row>
    <row r="67" spans="1:4" x14ac:dyDescent="0.25">
      <c r="A67" s="1">
        <v>43549</v>
      </c>
      <c r="B67">
        <v>13.26</v>
      </c>
      <c r="C67">
        <v>56699461</v>
      </c>
      <c r="D67">
        <f t="shared" si="0"/>
        <v>0.3100000000000005</v>
      </c>
    </row>
    <row r="68" spans="1:4" x14ac:dyDescent="0.25">
      <c r="A68" s="1">
        <v>43556</v>
      </c>
      <c r="B68">
        <v>14.14</v>
      </c>
      <c r="C68">
        <v>33198204</v>
      </c>
      <c r="D68">
        <f t="shared" si="0"/>
        <v>0.88000000000000078</v>
      </c>
    </row>
    <row r="69" spans="1:4" x14ac:dyDescent="0.25">
      <c r="A69" s="1">
        <v>43563</v>
      </c>
      <c r="B69">
        <v>15.2</v>
      </c>
      <c r="C69">
        <v>39627291</v>
      </c>
      <c r="D69">
        <f t="shared" ref="D69:D132" si="1">B69-B68</f>
        <v>1.0599999999999987</v>
      </c>
    </row>
    <row r="70" spans="1:4" x14ac:dyDescent="0.25">
      <c r="A70" s="1">
        <v>43570</v>
      </c>
      <c r="B70">
        <v>14.8</v>
      </c>
      <c r="C70">
        <v>28229351</v>
      </c>
      <c r="D70">
        <f t="shared" si="1"/>
        <v>-0.39999999999999858</v>
      </c>
    </row>
    <row r="71" spans="1:4" x14ac:dyDescent="0.25">
      <c r="A71" s="1">
        <v>43577</v>
      </c>
      <c r="B71">
        <v>14.035</v>
      </c>
      <c r="C71">
        <v>30007674</v>
      </c>
      <c r="D71">
        <f t="shared" si="1"/>
        <v>-0.76500000000000057</v>
      </c>
    </row>
    <row r="72" spans="1:4" x14ac:dyDescent="0.25">
      <c r="A72" s="1">
        <v>43584</v>
      </c>
      <c r="B72">
        <v>14.65</v>
      </c>
      <c r="C72">
        <v>14876079</v>
      </c>
      <c r="D72">
        <f t="shared" si="1"/>
        <v>0.61500000000000021</v>
      </c>
    </row>
    <row r="73" spans="1:4" x14ac:dyDescent="0.25">
      <c r="A73" s="1">
        <v>43591</v>
      </c>
      <c r="B73">
        <v>14.095000000000001</v>
      </c>
      <c r="C73">
        <v>18030258</v>
      </c>
      <c r="D73">
        <f t="shared" si="1"/>
        <v>-0.55499999999999972</v>
      </c>
    </row>
    <row r="74" spans="1:4" x14ac:dyDescent="0.25">
      <c r="A74" s="1">
        <v>43598</v>
      </c>
      <c r="B74">
        <v>14.36</v>
      </c>
      <c r="C74">
        <v>17971008</v>
      </c>
      <c r="D74">
        <f t="shared" si="1"/>
        <v>0.26499999999999879</v>
      </c>
    </row>
    <row r="75" spans="1:4" x14ac:dyDescent="0.25">
      <c r="A75" s="1">
        <v>43605</v>
      </c>
      <c r="B75">
        <v>14.83</v>
      </c>
      <c r="C75">
        <v>44671400</v>
      </c>
      <c r="D75">
        <f t="shared" si="1"/>
        <v>0.47000000000000064</v>
      </c>
    </row>
    <row r="76" spans="1:4" x14ac:dyDescent="0.25">
      <c r="A76" s="1">
        <v>43612</v>
      </c>
      <c r="B76">
        <v>14.45</v>
      </c>
      <c r="C76">
        <v>33752281</v>
      </c>
      <c r="D76">
        <f t="shared" si="1"/>
        <v>-0.38000000000000078</v>
      </c>
    </row>
    <row r="77" spans="1:4" x14ac:dyDescent="0.25">
      <c r="A77" s="1">
        <v>43619</v>
      </c>
      <c r="B77">
        <v>15.7</v>
      </c>
      <c r="C77">
        <v>24039027</v>
      </c>
      <c r="D77">
        <f t="shared" si="1"/>
        <v>1.25</v>
      </c>
    </row>
    <row r="78" spans="1:4" x14ac:dyDescent="0.25">
      <c r="A78" s="1">
        <v>43626</v>
      </c>
      <c r="B78">
        <v>15.195</v>
      </c>
      <c r="C78">
        <v>20918507</v>
      </c>
      <c r="D78">
        <f t="shared" si="1"/>
        <v>-0.50499999999999901</v>
      </c>
    </row>
    <row r="79" spans="1:4" x14ac:dyDescent="0.25">
      <c r="A79" s="1">
        <v>43633</v>
      </c>
      <c r="B79">
        <v>15.3</v>
      </c>
      <c r="C79">
        <v>26470794</v>
      </c>
      <c r="D79">
        <f t="shared" si="1"/>
        <v>0.10500000000000043</v>
      </c>
    </row>
    <row r="80" spans="1:4" x14ac:dyDescent="0.25">
      <c r="A80" s="1">
        <v>43640</v>
      </c>
      <c r="B80">
        <v>15.38</v>
      </c>
      <c r="C80">
        <v>16704260</v>
      </c>
      <c r="D80">
        <f t="shared" si="1"/>
        <v>8.0000000000000071E-2</v>
      </c>
    </row>
    <row r="81" spans="1:4" x14ac:dyDescent="0.25">
      <c r="A81" s="1">
        <v>43647</v>
      </c>
      <c r="B81">
        <v>15.49</v>
      </c>
      <c r="C81">
        <v>18190419</v>
      </c>
      <c r="D81">
        <f t="shared" si="1"/>
        <v>0.10999999999999943</v>
      </c>
    </row>
    <row r="82" spans="1:4" x14ac:dyDescent="0.25">
      <c r="A82" s="1">
        <v>43654</v>
      </c>
      <c r="B82">
        <v>15.255000000000001</v>
      </c>
      <c r="C82">
        <v>17466567</v>
      </c>
      <c r="D82">
        <f t="shared" si="1"/>
        <v>-0.23499999999999943</v>
      </c>
    </row>
    <row r="83" spans="1:4" x14ac:dyDescent="0.25">
      <c r="A83" s="1">
        <v>43661</v>
      </c>
      <c r="B83">
        <v>15.1</v>
      </c>
      <c r="C83">
        <v>20573976</v>
      </c>
      <c r="D83">
        <f t="shared" si="1"/>
        <v>-0.15500000000000114</v>
      </c>
    </row>
    <row r="84" spans="1:4" x14ac:dyDescent="0.25">
      <c r="A84" s="1">
        <v>43668</v>
      </c>
      <c r="B84">
        <v>14.8024</v>
      </c>
      <c r="C84">
        <v>15044495</v>
      </c>
      <c r="D84">
        <f t="shared" si="1"/>
        <v>-0.2975999999999992</v>
      </c>
    </row>
    <row r="85" spans="1:4" x14ac:dyDescent="0.25">
      <c r="A85" s="1">
        <v>43675</v>
      </c>
      <c r="B85">
        <v>13.76</v>
      </c>
      <c r="C85">
        <v>50363581</v>
      </c>
      <c r="D85">
        <f t="shared" si="1"/>
        <v>-1.0424000000000007</v>
      </c>
    </row>
    <row r="86" spans="1:4" x14ac:dyDescent="0.25">
      <c r="A86" s="1">
        <v>43682</v>
      </c>
      <c r="B86">
        <v>13.8588</v>
      </c>
      <c r="C86">
        <v>21776000</v>
      </c>
      <c r="D86">
        <f t="shared" si="1"/>
        <v>9.8800000000000665E-2</v>
      </c>
    </row>
    <row r="87" spans="1:4" x14ac:dyDescent="0.25">
      <c r="A87" s="1">
        <v>43689</v>
      </c>
      <c r="B87">
        <v>13.21072</v>
      </c>
      <c r="C87">
        <v>38351294</v>
      </c>
      <c r="D87">
        <f t="shared" si="1"/>
        <v>-0.64808000000000021</v>
      </c>
    </row>
    <row r="88" spans="1:4" x14ac:dyDescent="0.25">
      <c r="A88" s="1">
        <v>43696</v>
      </c>
      <c r="B88">
        <v>13.565</v>
      </c>
      <c r="C88">
        <v>46930931</v>
      </c>
      <c r="D88">
        <f t="shared" si="1"/>
        <v>0.35427999999999926</v>
      </c>
    </row>
    <row r="89" spans="1:4" x14ac:dyDescent="0.25">
      <c r="A89" s="1">
        <v>43703</v>
      </c>
      <c r="B89">
        <v>13.7021</v>
      </c>
      <c r="C89">
        <v>26980092</v>
      </c>
      <c r="D89">
        <f t="shared" si="1"/>
        <v>0.13710000000000022</v>
      </c>
    </row>
    <row r="90" spans="1:4" x14ac:dyDescent="0.25">
      <c r="A90" s="1">
        <v>43710</v>
      </c>
      <c r="B90">
        <v>14.28</v>
      </c>
      <c r="C90">
        <v>19445262</v>
      </c>
      <c r="D90">
        <f t="shared" si="1"/>
        <v>0.57789999999999964</v>
      </c>
    </row>
    <row r="91" spans="1:4" x14ac:dyDescent="0.25">
      <c r="A91" s="1">
        <v>43717</v>
      </c>
      <c r="B91">
        <v>14.805870000000001</v>
      </c>
      <c r="C91">
        <v>12368782</v>
      </c>
      <c r="D91">
        <f t="shared" si="1"/>
        <v>0.52587000000000117</v>
      </c>
    </row>
    <row r="92" spans="1:4" x14ac:dyDescent="0.25">
      <c r="A92" s="1">
        <v>43724</v>
      </c>
      <c r="B92">
        <v>14.83548</v>
      </c>
      <c r="C92">
        <v>19007877</v>
      </c>
      <c r="D92">
        <f t="shared" si="1"/>
        <v>2.9609999999999914E-2</v>
      </c>
    </row>
    <row r="93" spans="1:4" x14ac:dyDescent="0.25">
      <c r="A93" s="1">
        <v>43731</v>
      </c>
      <c r="B93">
        <v>14.345000000000001</v>
      </c>
      <c r="C93">
        <v>20872691</v>
      </c>
      <c r="D93">
        <f t="shared" si="1"/>
        <v>-0.49047999999999981</v>
      </c>
    </row>
    <row r="94" spans="1:4" x14ac:dyDescent="0.25">
      <c r="A94" s="1">
        <v>43738</v>
      </c>
      <c r="B94">
        <v>13.948499999999999</v>
      </c>
      <c r="C94">
        <v>13841171</v>
      </c>
      <c r="D94">
        <f t="shared" si="1"/>
        <v>-0.39650000000000141</v>
      </c>
    </row>
    <row r="95" spans="1:4" x14ac:dyDescent="0.25">
      <c r="A95" s="1">
        <v>43745</v>
      </c>
      <c r="B95">
        <v>14.51</v>
      </c>
      <c r="C95">
        <v>14453702</v>
      </c>
      <c r="D95">
        <f t="shared" si="1"/>
        <v>0.56150000000000055</v>
      </c>
    </row>
    <row r="96" spans="1:4" x14ac:dyDescent="0.25">
      <c r="A96" s="1">
        <v>43752</v>
      </c>
      <c r="B96">
        <v>14.775</v>
      </c>
      <c r="C96">
        <v>15481456</v>
      </c>
      <c r="D96">
        <f t="shared" si="1"/>
        <v>0.26500000000000057</v>
      </c>
    </row>
    <row r="97" spans="1:4" x14ac:dyDescent="0.25">
      <c r="A97" s="1">
        <v>43759</v>
      </c>
      <c r="B97">
        <v>15.0997</v>
      </c>
      <c r="C97">
        <v>18279042</v>
      </c>
      <c r="D97">
        <f t="shared" si="1"/>
        <v>0.32469999999999999</v>
      </c>
    </row>
    <row r="98" spans="1:4" x14ac:dyDescent="0.25">
      <c r="A98" s="1">
        <v>43766</v>
      </c>
      <c r="B98">
        <v>14.94</v>
      </c>
      <c r="C98">
        <v>14284735</v>
      </c>
      <c r="D98">
        <f t="shared" si="1"/>
        <v>-0.15970000000000084</v>
      </c>
    </row>
    <row r="99" spans="1:4" x14ac:dyDescent="0.25">
      <c r="A99" s="1">
        <v>43773</v>
      </c>
      <c r="B99">
        <v>15.09065</v>
      </c>
      <c r="C99">
        <v>12362771</v>
      </c>
      <c r="D99">
        <f t="shared" si="1"/>
        <v>0.15065000000000062</v>
      </c>
    </row>
    <row r="100" spans="1:4" x14ac:dyDescent="0.25">
      <c r="A100" s="1">
        <v>43780</v>
      </c>
      <c r="B100">
        <v>15.099919999999999</v>
      </c>
      <c r="C100">
        <v>16195917</v>
      </c>
      <c r="D100">
        <f t="shared" si="1"/>
        <v>9.2699999999990013E-3</v>
      </c>
    </row>
    <row r="101" spans="1:4" x14ac:dyDescent="0.25">
      <c r="A101" s="1">
        <v>43787</v>
      </c>
      <c r="B101">
        <v>15.12045</v>
      </c>
      <c r="C101">
        <v>12093928</v>
      </c>
      <c r="D101">
        <f t="shared" si="1"/>
        <v>2.0530000000000825E-2</v>
      </c>
    </row>
    <row r="102" spans="1:4" x14ac:dyDescent="0.25">
      <c r="A102" s="1">
        <v>43794</v>
      </c>
      <c r="B102">
        <v>14.615</v>
      </c>
      <c r="C102">
        <v>21231211</v>
      </c>
      <c r="D102">
        <f t="shared" si="1"/>
        <v>-0.50544999999999973</v>
      </c>
    </row>
    <row r="103" spans="1:4" x14ac:dyDescent="0.25">
      <c r="A103" s="1">
        <v>43801</v>
      </c>
      <c r="B103">
        <v>14.89</v>
      </c>
      <c r="C103">
        <v>18250556</v>
      </c>
      <c r="D103">
        <f t="shared" si="1"/>
        <v>0.27500000000000036</v>
      </c>
    </row>
    <row r="104" spans="1:4" x14ac:dyDescent="0.25">
      <c r="A104" s="1">
        <v>43808</v>
      </c>
      <c r="B104">
        <v>15.5</v>
      </c>
      <c r="C104">
        <v>26462114</v>
      </c>
      <c r="D104">
        <f t="shared" si="1"/>
        <v>0.60999999999999943</v>
      </c>
    </row>
    <row r="105" spans="1:4" x14ac:dyDescent="0.25">
      <c r="A105" s="1">
        <v>43815</v>
      </c>
      <c r="B105">
        <v>15.97</v>
      </c>
      <c r="C105">
        <v>21643879</v>
      </c>
      <c r="D105">
        <f t="shared" si="1"/>
        <v>0.47000000000000064</v>
      </c>
    </row>
    <row r="106" spans="1:4" x14ac:dyDescent="0.25">
      <c r="A106" s="1">
        <v>43822</v>
      </c>
      <c r="B106">
        <v>16.392869999999998</v>
      </c>
      <c r="C106">
        <v>5764578</v>
      </c>
      <c r="D106">
        <f t="shared" si="1"/>
        <v>0.42286999999999786</v>
      </c>
    </row>
    <row r="107" spans="1:4" x14ac:dyDescent="0.25">
      <c r="A107" s="1">
        <v>43829</v>
      </c>
      <c r="B107">
        <v>16.510000000000002</v>
      </c>
      <c r="C107">
        <v>25551476</v>
      </c>
      <c r="D107">
        <f t="shared" si="1"/>
        <v>0.11713000000000306</v>
      </c>
    </row>
    <row r="108" spans="1:4" x14ac:dyDescent="0.25">
      <c r="A108" s="1">
        <v>43836</v>
      </c>
      <c r="B108">
        <v>16.953399999999998</v>
      </c>
      <c r="C108">
        <v>16620911</v>
      </c>
      <c r="D108">
        <f t="shared" si="1"/>
        <v>0.44339999999999691</v>
      </c>
    </row>
    <row r="109" spans="1:4" x14ac:dyDescent="0.25">
      <c r="A109" s="1">
        <v>43843</v>
      </c>
      <c r="B109">
        <v>17.225000000000001</v>
      </c>
      <c r="C109">
        <v>29919572</v>
      </c>
      <c r="D109">
        <f t="shared" si="1"/>
        <v>0.27160000000000295</v>
      </c>
    </row>
    <row r="110" spans="1:4" x14ac:dyDescent="0.25">
      <c r="A110" s="1">
        <v>43850</v>
      </c>
      <c r="B110">
        <v>17.214469999999999</v>
      </c>
      <c r="C110">
        <v>18322007</v>
      </c>
      <c r="D110">
        <f t="shared" si="1"/>
        <v>-1.0530000000002815E-2</v>
      </c>
    </row>
    <row r="111" spans="1:4" x14ac:dyDescent="0.25">
      <c r="A111" s="1">
        <v>43857</v>
      </c>
      <c r="B111">
        <v>16</v>
      </c>
      <c r="C111">
        <v>22014776</v>
      </c>
      <c r="D111">
        <f t="shared" si="1"/>
        <v>-1.2144699999999986</v>
      </c>
    </row>
    <row r="112" spans="1:4" x14ac:dyDescent="0.25">
      <c r="A112" s="1">
        <v>43864</v>
      </c>
      <c r="B112">
        <v>15.887449999999999</v>
      </c>
      <c r="C112">
        <v>21968933</v>
      </c>
      <c r="D112">
        <f t="shared" si="1"/>
        <v>-0.11255000000000059</v>
      </c>
    </row>
    <row r="113" spans="1:4" x14ac:dyDescent="0.25">
      <c r="A113" s="1">
        <v>43871</v>
      </c>
      <c r="B113">
        <v>15.9</v>
      </c>
      <c r="C113">
        <v>22706442</v>
      </c>
      <c r="D113">
        <f t="shared" si="1"/>
        <v>1.2550000000000949E-2</v>
      </c>
    </row>
    <row r="114" spans="1:4" x14ac:dyDescent="0.25">
      <c r="A114" s="1">
        <v>43878</v>
      </c>
      <c r="B114">
        <v>15.83</v>
      </c>
      <c r="C114">
        <v>13891592</v>
      </c>
      <c r="D114">
        <f t="shared" si="1"/>
        <v>-7.0000000000000284E-2</v>
      </c>
    </row>
    <row r="115" spans="1:4" x14ac:dyDescent="0.25">
      <c r="A115" s="1">
        <v>43885</v>
      </c>
      <c r="B115">
        <v>14.065</v>
      </c>
      <c r="C115">
        <v>31879085</v>
      </c>
      <c r="D115">
        <f t="shared" si="1"/>
        <v>-1.7650000000000006</v>
      </c>
    </row>
    <row r="116" spans="1:4" x14ac:dyDescent="0.25">
      <c r="A116" s="1">
        <v>43892</v>
      </c>
      <c r="B116">
        <v>13.1228</v>
      </c>
      <c r="C116">
        <v>41591762</v>
      </c>
      <c r="D116">
        <f t="shared" si="1"/>
        <v>-0.9421999999999997</v>
      </c>
    </row>
    <row r="117" spans="1:4" x14ac:dyDescent="0.25">
      <c r="A117" s="1">
        <v>43899</v>
      </c>
      <c r="B117">
        <v>10.8</v>
      </c>
      <c r="C117">
        <v>107129925</v>
      </c>
      <c r="D117">
        <f t="shared" si="1"/>
        <v>-2.3227999999999991</v>
      </c>
    </row>
    <row r="118" spans="1:4" x14ac:dyDescent="0.25">
      <c r="A118" s="1">
        <v>43906</v>
      </c>
      <c r="B118">
        <v>9.7200000000000006</v>
      </c>
      <c r="C118">
        <v>69835660</v>
      </c>
      <c r="D118">
        <f t="shared" si="1"/>
        <v>-1.08</v>
      </c>
    </row>
    <row r="119" spans="1:4" x14ac:dyDescent="0.25">
      <c r="A119" s="1">
        <v>43913</v>
      </c>
      <c r="B119">
        <v>8.9640000000000004</v>
      </c>
      <c r="C119">
        <v>43416510</v>
      </c>
      <c r="D119">
        <f t="shared" si="1"/>
        <v>-0.75600000000000023</v>
      </c>
    </row>
    <row r="120" spans="1:4" x14ac:dyDescent="0.25">
      <c r="A120" s="1">
        <v>43920</v>
      </c>
      <c r="B120">
        <v>9.5943000000000005</v>
      </c>
      <c r="C120">
        <v>34120875</v>
      </c>
      <c r="D120">
        <f t="shared" si="1"/>
        <v>0.63030000000000008</v>
      </c>
    </row>
    <row r="121" spans="1:4" x14ac:dyDescent="0.25">
      <c r="A121" s="1">
        <v>43927</v>
      </c>
      <c r="B121">
        <v>10.93</v>
      </c>
      <c r="C121">
        <v>20747351</v>
      </c>
      <c r="D121">
        <f t="shared" si="1"/>
        <v>1.3356999999999992</v>
      </c>
    </row>
    <row r="122" spans="1:4" x14ac:dyDescent="0.25">
      <c r="A122" s="1">
        <v>43934</v>
      </c>
      <c r="B122">
        <v>10.33</v>
      </c>
      <c r="C122">
        <v>36186370</v>
      </c>
      <c r="D122">
        <f t="shared" si="1"/>
        <v>-0.59999999999999964</v>
      </c>
    </row>
    <row r="123" spans="1:4" x14ac:dyDescent="0.25">
      <c r="A123" s="1">
        <v>43941</v>
      </c>
      <c r="B123">
        <v>10.1</v>
      </c>
      <c r="C123">
        <v>22229052</v>
      </c>
      <c r="D123">
        <f t="shared" si="1"/>
        <v>-0.23000000000000043</v>
      </c>
    </row>
    <row r="124" spans="1:4" x14ac:dyDescent="0.25">
      <c r="A124" s="1">
        <v>43948</v>
      </c>
      <c r="B124">
        <v>10.39</v>
      </c>
      <c r="C124">
        <v>21196287</v>
      </c>
      <c r="D124">
        <f t="shared" si="1"/>
        <v>0.29000000000000092</v>
      </c>
    </row>
    <row r="125" spans="1:4" x14ac:dyDescent="0.25">
      <c r="A125" s="1">
        <v>43955</v>
      </c>
      <c r="B125">
        <v>10.565</v>
      </c>
      <c r="C125">
        <v>12418481</v>
      </c>
      <c r="D125">
        <f t="shared" si="1"/>
        <v>0.17499999999999893</v>
      </c>
    </row>
    <row r="126" spans="1:4" x14ac:dyDescent="0.25">
      <c r="A126" s="1">
        <v>43962</v>
      </c>
      <c r="B126">
        <v>9.9779999999999998</v>
      </c>
      <c r="C126">
        <v>24231690</v>
      </c>
      <c r="D126">
        <f t="shared" si="1"/>
        <v>-0.58699999999999974</v>
      </c>
    </row>
    <row r="127" spans="1:4" x14ac:dyDescent="0.25">
      <c r="A127" s="1">
        <v>43969</v>
      </c>
      <c r="B127">
        <v>10.5007</v>
      </c>
      <c r="C127">
        <v>27210810</v>
      </c>
      <c r="D127">
        <f t="shared" si="1"/>
        <v>0.52270000000000039</v>
      </c>
    </row>
    <row r="128" spans="1:4" x14ac:dyDescent="0.25">
      <c r="A128" s="1">
        <v>43976</v>
      </c>
      <c r="B128">
        <v>11.390510000000001</v>
      </c>
      <c r="C128">
        <v>78666578</v>
      </c>
      <c r="D128">
        <f t="shared" si="1"/>
        <v>0.88981000000000066</v>
      </c>
    </row>
    <row r="129" spans="1:4" x14ac:dyDescent="0.25">
      <c r="A129" s="1">
        <v>43983</v>
      </c>
      <c r="B129">
        <v>12.89</v>
      </c>
      <c r="C129">
        <v>31316282</v>
      </c>
      <c r="D129">
        <f t="shared" si="1"/>
        <v>1.4994899999999998</v>
      </c>
    </row>
    <row r="130" spans="1:4" x14ac:dyDescent="0.25">
      <c r="A130" s="1">
        <v>43990</v>
      </c>
      <c r="B130">
        <v>11.994999999999999</v>
      </c>
      <c r="C130">
        <v>20575180</v>
      </c>
      <c r="D130">
        <f t="shared" si="1"/>
        <v>-0.89500000000000135</v>
      </c>
    </row>
    <row r="131" spans="1:4" x14ac:dyDescent="0.25">
      <c r="A131" s="1">
        <v>43997</v>
      </c>
      <c r="B131">
        <v>11.752000000000001</v>
      </c>
      <c r="C131">
        <v>5546974</v>
      </c>
      <c r="D131">
        <f t="shared" si="1"/>
        <v>-0.24299999999999855</v>
      </c>
    </row>
    <row r="132" spans="1:4" x14ac:dyDescent="0.25">
      <c r="A132" s="1">
        <v>44109</v>
      </c>
      <c r="B132">
        <v>10.71</v>
      </c>
      <c r="C132">
        <v>3559976</v>
      </c>
      <c r="D132">
        <f t="shared" si="1"/>
        <v>-1.0419999999999998</v>
      </c>
    </row>
    <row r="133" spans="1:4" x14ac:dyDescent="0.25">
      <c r="A133" s="1">
        <v>44116</v>
      </c>
      <c r="B133">
        <v>10.33</v>
      </c>
      <c r="C133">
        <v>37591938</v>
      </c>
      <c r="D133">
        <f t="shared" ref="D133:D150" si="2">B133-B132</f>
        <v>-0.38000000000000078</v>
      </c>
    </row>
    <row r="134" spans="1:4" x14ac:dyDescent="0.25">
      <c r="A134" s="1">
        <v>44123</v>
      </c>
      <c r="B134">
        <v>11.2067</v>
      </c>
      <c r="C134">
        <v>25239286</v>
      </c>
      <c r="D134">
        <f t="shared" si="2"/>
        <v>0.87669999999999959</v>
      </c>
    </row>
    <row r="135" spans="1:4" x14ac:dyDescent="0.25">
      <c r="A135" s="1">
        <v>44130</v>
      </c>
      <c r="B135">
        <v>10.282349999999999</v>
      </c>
      <c r="C135">
        <v>29229854</v>
      </c>
      <c r="D135">
        <f t="shared" si="2"/>
        <v>-0.92435000000000045</v>
      </c>
    </row>
    <row r="136" spans="1:4" x14ac:dyDescent="0.25">
      <c r="A136" s="1">
        <v>44137</v>
      </c>
      <c r="B136">
        <v>11.28</v>
      </c>
      <c r="C136">
        <v>45421682</v>
      </c>
      <c r="D136">
        <f t="shared" si="2"/>
        <v>0.99765000000000015</v>
      </c>
    </row>
    <row r="137" spans="1:4" x14ac:dyDescent="0.25">
      <c r="A137" s="1">
        <v>44144</v>
      </c>
      <c r="B137">
        <v>12.93</v>
      </c>
      <c r="C137">
        <v>147470342</v>
      </c>
      <c r="D137">
        <f t="shared" si="2"/>
        <v>1.6500000000000004</v>
      </c>
    </row>
    <row r="138" spans="1:4" x14ac:dyDescent="0.25">
      <c r="A138" s="1">
        <v>44151</v>
      </c>
      <c r="B138">
        <v>12.93</v>
      </c>
      <c r="C138">
        <v>21670453</v>
      </c>
      <c r="D138">
        <f t="shared" si="2"/>
        <v>0</v>
      </c>
    </row>
    <row r="139" spans="1:4" x14ac:dyDescent="0.25">
      <c r="A139" s="1">
        <v>44158</v>
      </c>
      <c r="B139">
        <v>13.595000000000001</v>
      </c>
      <c r="C139">
        <v>23392085</v>
      </c>
      <c r="D139">
        <f t="shared" si="2"/>
        <v>0.66500000000000092</v>
      </c>
    </row>
    <row r="140" spans="1:4" x14ac:dyDescent="0.25">
      <c r="A140" s="1">
        <v>44165</v>
      </c>
      <c r="B140">
        <v>14.895160000000001</v>
      </c>
      <c r="C140">
        <v>27675961</v>
      </c>
      <c r="D140">
        <f t="shared" si="2"/>
        <v>1.30016</v>
      </c>
    </row>
    <row r="141" spans="1:4" x14ac:dyDescent="0.25">
      <c r="A141" s="1">
        <v>44172</v>
      </c>
      <c r="B141">
        <v>15.86</v>
      </c>
      <c r="C141">
        <v>20748412</v>
      </c>
      <c r="D141">
        <f t="shared" si="2"/>
        <v>0.96483999999999881</v>
      </c>
    </row>
    <row r="142" spans="1:4" x14ac:dyDescent="0.25">
      <c r="A142" s="1">
        <v>44179</v>
      </c>
      <c r="B142">
        <v>14.925000000000001</v>
      </c>
      <c r="C142">
        <v>66775511</v>
      </c>
      <c r="D142">
        <f t="shared" si="2"/>
        <v>-0.93499999999999872</v>
      </c>
    </row>
    <row r="143" spans="1:4" x14ac:dyDescent="0.25">
      <c r="A143" s="1">
        <v>44186</v>
      </c>
      <c r="B143">
        <v>14.62</v>
      </c>
      <c r="C143">
        <v>12659465</v>
      </c>
      <c r="D143">
        <f t="shared" si="2"/>
        <v>-0.30500000000000149</v>
      </c>
    </row>
    <row r="144" spans="1:4" x14ac:dyDescent="0.25">
      <c r="A144" s="1">
        <v>44193</v>
      </c>
      <c r="B144">
        <v>14.52</v>
      </c>
      <c r="C144">
        <v>4257638</v>
      </c>
      <c r="D144">
        <f t="shared" si="2"/>
        <v>-9.9999999999999645E-2</v>
      </c>
    </row>
    <row r="145" spans="1:4" x14ac:dyDescent="0.25">
      <c r="A145" s="1">
        <v>44200</v>
      </c>
      <c r="B145">
        <v>15.615</v>
      </c>
      <c r="C145">
        <v>12682033</v>
      </c>
      <c r="D145">
        <f t="shared" si="2"/>
        <v>1.0950000000000006</v>
      </c>
    </row>
    <row r="146" spans="1:4" x14ac:dyDescent="0.25">
      <c r="A146" s="1">
        <v>44207</v>
      </c>
      <c r="B146">
        <v>15.1</v>
      </c>
      <c r="C146">
        <v>20904189</v>
      </c>
      <c r="D146">
        <f t="shared" si="2"/>
        <v>-0.51500000000000057</v>
      </c>
    </row>
    <row r="147" spans="1:4" x14ac:dyDescent="0.25">
      <c r="A147" s="1">
        <v>44214</v>
      </c>
      <c r="B147">
        <v>14.27</v>
      </c>
      <c r="C147">
        <v>22577913</v>
      </c>
      <c r="D147">
        <f t="shared" si="2"/>
        <v>-0.83000000000000007</v>
      </c>
    </row>
    <row r="148" spans="1:4" x14ac:dyDescent="0.25">
      <c r="A148" s="1">
        <v>44221</v>
      </c>
      <c r="B148">
        <v>13.76</v>
      </c>
      <c r="C148">
        <v>36610075</v>
      </c>
      <c r="D148">
        <f t="shared" si="2"/>
        <v>-0.50999999999999979</v>
      </c>
    </row>
    <row r="149" spans="1:4" x14ac:dyDescent="0.25">
      <c r="A149" s="1">
        <v>44228</v>
      </c>
      <c r="B149">
        <v>14.6</v>
      </c>
      <c r="C149">
        <v>17851658</v>
      </c>
      <c r="D149">
        <f t="shared" si="2"/>
        <v>0.83999999999999986</v>
      </c>
    </row>
    <row r="150" spans="1:4" x14ac:dyDescent="0.25">
      <c r="A150" s="1">
        <v>44235</v>
      </c>
      <c r="B150">
        <v>14.41</v>
      </c>
      <c r="C150">
        <v>15061569</v>
      </c>
      <c r="D150">
        <f t="shared" si="2"/>
        <v>-0.1899999999999995</v>
      </c>
    </row>
    <row r="151" spans="1:4" x14ac:dyDescent="0.25">
      <c r="A151" s="1"/>
    </row>
    <row r="152" spans="1:4" x14ac:dyDescent="0.25">
      <c r="A152" s="1"/>
    </row>
    <row r="153" spans="1:4" x14ac:dyDescent="0.25">
      <c r="A153" s="1"/>
    </row>
    <row r="154" spans="1:4" x14ac:dyDescent="0.25">
      <c r="A154" s="1"/>
    </row>
    <row r="155" spans="1:4" x14ac:dyDescent="0.25">
      <c r="A155" s="1"/>
    </row>
    <row r="156" spans="1:4" x14ac:dyDescent="0.25">
      <c r="A156" s="1"/>
    </row>
    <row r="157" spans="1:4" x14ac:dyDescent="0.25">
      <c r="A157" s="1"/>
    </row>
    <row r="158" spans="1:4" x14ac:dyDescent="0.25">
      <c r="A158" s="1"/>
    </row>
    <row r="159" spans="1:4" x14ac:dyDescent="0.25">
      <c r="A159" s="1"/>
    </row>
    <row r="160" spans="1:4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0"/>
  <sheetViews>
    <sheetView workbookViewId="0">
      <selection activeCell="B3" sqref="B3"/>
    </sheetView>
  </sheetViews>
  <sheetFormatPr defaultRowHeight="15.75" x14ac:dyDescent="0.25"/>
  <cols>
    <col min="1" max="1" width="9.875" bestFit="1" customWidth="1"/>
    <col min="3" max="3" width="10" style="14" bestFit="1" customWidth="1"/>
    <col min="5" max="5" width="9.875" bestFit="1" customWidth="1"/>
  </cols>
  <sheetData>
    <row r="1" spans="1:5" x14ac:dyDescent="0.25">
      <c r="A1" s="62" t="s">
        <v>7</v>
      </c>
      <c r="B1" s="62"/>
      <c r="C1" s="62"/>
      <c r="D1" s="11" t="s">
        <v>35</v>
      </c>
      <c r="E1" s="11" t="s">
        <v>36</v>
      </c>
    </row>
    <row r="2" spans="1:5" ht="15.6" customHeight="1" x14ac:dyDescent="0.25">
      <c r="B2" s="9" t="s">
        <v>4</v>
      </c>
      <c r="C2" s="68" t="s">
        <v>13</v>
      </c>
      <c r="D2" s="10">
        <f>_xlfn.QUARTILE.INC(C4:C433,1)</f>
        <v>-3.0361879907304656E-2</v>
      </c>
      <c r="E2" s="10">
        <f>_xlfn.QUARTILE.INC(C4:C433,3)</f>
        <v>3.2479189500785433E-2</v>
      </c>
    </row>
    <row r="3" spans="1:5" x14ac:dyDescent="0.25">
      <c r="A3" s="1">
        <f>'4-2'!A3</f>
        <v>43101</v>
      </c>
      <c r="B3">
        <f>'4-2'!C3</f>
        <v>18.329999999999998</v>
      </c>
      <c r="C3" s="68"/>
      <c r="D3" s="11" t="s">
        <v>37</v>
      </c>
      <c r="E3" s="10">
        <f>E2-D2</f>
        <v>6.2841069408090089E-2</v>
      </c>
    </row>
    <row r="4" spans="1:5" x14ac:dyDescent="0.25">
      <c r="A4" s="1">
        <f>'4-2'!A4</f>
        <v>43108</v>
      </c>
      <c r="B4">
        <f>'4-2'!C4</f>
        <v>18.399999999999999</v>
      </c>
      <c r="C4" s="13">
        <f t="shared" ref="C4:C67" si="0">LN(B4)-LN(B3)</f>
        <v>3.8116027633265936E-3</v>
      </c>
      <c r="D4" s="65" t="s">
        <v>38</v>
      </c>
      <c r="E4" s="65" t="s">
        <v>39</v>
      </c>
    </row>
    <row r="5" spans="1:5" ht="16.149999999999999" customHeight="1" x14ac:dyDescent="0.25">
      <c r="A5" s="1">
        <f>'4-2'!A5</f>
        <v>43115</v>
      </c>
      <c r="B5">
        <f>'4-2'!C5</f>
        <v>18.690000000000001</v>
      </c>
      <c r="C5" s="13">
        <f t="shared" si="0"/>
        <v>1.5637956852531776E-2</v>
      </c>
      <c r="D5" s="65"/>
      <c r="E5" s="65"/>
    </row>
    <row r="6" spans="1:5" x14ac:dyDescent="0.25">
      <c r="A6" s="1">
        <f>'4-2'!A6</f>
        <v>43122</v>
      </c>
      <c r="B6">
        <f>'4-2'!C6</f>
        <v>18.75</v>
      </c>
      <c r="C6" s="13">
        <f t="shared" si="0"/>
        <v>3.2051309489480317E-3</v>
      </c>
      <c r="D6" t="str">
        <f>IF(OR(C6&lt;($D$2-1.5*$E$3),C6&gt;($E$2+1.5*$E$3)),C6,"")</f>
        <v/>
      </c>
      <c r="E6" s="1" t="str">
        <f>IF(D6&lt;&gt;"",A6,"")</f>
        <v/>
      </c>
    </row>
    <row r="7" spans="1:5" x14ac:dyDescent="0.25">
      <c r="A7" s="1">
        <f>'4-2'!A7</f>
        <v>43129</v>
      </c>
      <c r="B7">
        <f>'4-2'!C7</f>
        <v>19.32</v>
      </c>
      <c r="C7" s="13">
        <f t="shared" si="0"/>
        <v>2.9947076367952352E-2</v>
      </c>
      <c r="D7" t="str">
        <f t="shared" ref="D7:D70" si="1">IF(OR(C7&lt;($D$2-1.5*$E$3),C7&gt;($E$2+1.5*$E$3)),C7,"")</f>
        <v/>
      </c>
      <c r="E7" s="1" t="str">
        <f t="shared" ref="E7:E70" si="2">IF(D7&lt;&gt;"",A7,"")</f>
        <v/>
      </c>
    </row>
    <row r="8" spans="1:5" x14ac:dyDescent="0.25">
      <c r="A8" s="1">
        <f>'4-2'!A8</f>
        <v>43136</v>
      </c>
      <c r="B8">
        <f>'4-2'!C8</f>
        <v>18.11</v>
      </c>
      <c r="C8" s="13">
        <f t="shared" si="0"/>
        <v>-6.4676556889049941E-2</v>
      </c>
      <c r="D8" t="str">
        <f t="shared" si="1"/>
        <v/>
      </c>
      <c r="E8" s="1" t="str">
        <f t="shared" si="2"/>
        <v/>
      </c>
    </row>
    <row r="9" spans="1:5" x14ac:dyDescent="0.25">
      <c r="A9" s="1">
        <f>'4-2'!A9</f>
        <v>43143</v>
      </c>
      <c r="B9">
        <f>'4-2'!C9</f>
        <v>20.05</v>
      </c>
      <c r="C9" s="13">
        <f t="shared" si="0"/>
        <v>0.10176488185725585</v>
      </c>
      <c r="D9" t="str">
        <f t="shared" si="1"/>
        <v/>
      </c>
      <c r="E9" s="1" t="str">
        <f t="shared" si="2"/>
        <v/>
      </c>
    </row>
    <row r="10" spans="1:5" x14ac:dyDescent="0.25">
      <c r="A10" s="1">
        <f>'4-2'!A10</f>
        <v>43150</v>
      </c>
      <c r="B10">
        <f>'4-2'!C10</f>
        <v>20.3</v>
      </c>
      <c r="C10" s="13">
        <f t="shared" si="0"/>
        <v>1.239173229516366E-2</v>
      </c>
      <c r="D10" t="str">
        <f t="shared" si="1"/>
        <v/>
      </c>
      <c r="E10" s="1" t="str">
        <f t="shared" si="2"/>
        <v/>
      </c>
    </row>
    <row r="11" spans="1:5" x14ac:dyDescent="0.25">
      <c r="A11" s="1">
        <f>'4-2'!A11</f>
        <v>43157</v>
      </c>
      <c r="B11">
        <f>'4-2'!C11</f>
        <v>19.93</v>
      </c>
      <c r="C11" s="13">
        <f t="shared" si="0"/>
        <v>-1.8394751823038291E-2</v>
      </c>
      <c r="D11" t="str">
        <f t="shared" si="1"/>
        <v/>
      </c>
      <c r="E11" s="1" t="str">
        <f t="shared" si="2"/>
        <v/>
      </c>
    </row>
    <row r="12" spans="1:5" x14ac:dyDescent="0.25">
      <c r="A12" s="1">
        <f>'4-2'!A12</f>
        <v>43164</v>
      </c>
      <c r="B12">
        <f>'4-2'!C12</f>
        <v>19.93</v>
      </c>
      <c r="C12" s="13">
        <f t="shared" si="0"/>
        <v>0</v>
      </c>
      <c r="D12" t="str">
        <f t="shared" si="1"/>
        <v/>
      </c>
      <c r="E12" s="1" t="str">
        <f t="shared" si="2"/>
        <v/>
      </c>
    </row>
    <row r="13" spans="1:5" x14ac:dyDescent="0.25">
      <c r="A13" s="1">
        <f>'4-2'!A13</f>
        <v>43171</v>
      </c>
      <c r="B13">
        <f>'4-2'!C13</f>
        <v>18.234999999999999</v>
      </c>
      <c r="C13" s="13">
        <f t="shared" si="0"/>
        <v>-8.8883309964059798E-2</v>
      </c>
      <c r="D13" t="str">
        <f t="shared" si="1"/>
        <v/>
      </c>
      <c r="E13" s="1" t="str">
        <f t="shared" si="2"/>
        <v/>
      </c>
    </row>
    <row r="14" spans="1:5" x14ac:dyDescent="0.25">
      <c r="A14" s="1">
        <f>'4-2'!A14</f>
        <v>43178</v>
      </c>
      <c r="B14">
        <f>'4-2'!C14</f>
        <v>19</v>
      </c>
      <c r="C14" s="13">
        <f t="shared" si="0"/>
        <v>4.1096154905796656E-2</v>
      </c>
      <c r="D14" t="str">
        <f t="shared" si="1"/>
        <v/>
      </c>
      <c r="E14" s="1" t="str">
        <f t="shared" si="2"/>
        <v/>
      </c>
    </row>
    <row r="15" spans="1:5" x14ac:dyDescent="0.25">
      <c r="A15" s="1">
        <f>'4-2'!A15</f>
        <v>43185</v>
      </c>
      <c r="B15">
        <f>'4-2'!C15</f>
        <v>18.63</v>
      </c>
      <c r="C15" s="13">
        <f t="shared" si="0"/>
        <v>-1.9665794552943261E-2</v>
      </c>
      <c r="D15" t="str">
        <f t="shared" si="1"/>
        <v/>
      </c>
      <c r="E15" s="1" t="str">
        <f t="shared" si="2"/>
        <v/>
      </c>
    </row>
    <row r="16" spans="1:5" x14ac:dyDescent="0.25">
      <c r="A16" s="1">
        <f>'4-2'!A16</f>
        <v>43192</v>
      </c>
      <c r="B16">
        <f>'4-2'!C16</f>
        <v>18.96</v>
      </c>
      <c r="C16" s="13">
        <f t="shared" si="0"/>
        <v>1.755831221337889E-2</v>
      </c>
      <c r="D16" t="str">
        <f t="shared" si="1"/>
        <v/>
      </c>
      <c r="E16" s="1" t="str">
        <f t="shared" si="2"/>
        <v/>
      </c>
    </row>
    <row r="17" spans="1:10" x14ac:dyDescent="0.25">
      <c r="A17" s="1">
        <f>'4-2'!A17</f>
        <v>43199</v>
      </c>
      <c r="B17">
        <f>'4-2'!C17</f>
        <v>13.5</v>
      </c>
      <c r="C17" s="13">
        <f t="shared" si="0"/>
        <v>-0.33964181138249216</v>
      </c>
      <c r="D17">
        <f t="shared" si="1"/>
        <v>-0.33964181138249216</v>
      </c>
      <c r="E17" s="1">
        <f t="shared" si="2"/>
        <v>43199</v>
      </c>
    </row>
    <row r="18" spans="1:10" x14ac:dyDescent="0.25">
      <c r="A18" s="1">
        <f>'4-2'!A18</f>
        <v>43206</v>
      </c>
      <c r="B18">
        <f>'4-2'!C18</f>
        <v>14.914999999999999</v>
      </c>
      <c r="C18" s="13">
        <f t="shared" si="0"/>
        <v>9.9677732522327922E-2</v>
      </c>
      <c r="D18" t="str">
        <f t="shared" si="1"/>
        <v/>
      </c>
      <c r="E18" s="1" t="str">
        <f t="shared" si="2"/>
        <v/>
      </c>
    </row>
    <row r="19" spans="1:10" x14ac:dyDescent="0.25">
      <c r="A19" s="1">
        <f>'4-2'!A19</f>
        <v>43213</v>
      </c>
      <c r="B19">
        <f>'4-2'!C19</f>
        <v>14.6</v>
      </c>
      <c r="C19" s="13">
        <f t="shared" si="0"/>
        <v>-2.1345889252420758E-2</v>
      </c>
      <c r="D19" t="str">
        <f t="shared" si="1"/>
        <v/>
      </c>
      <c r="E19" s="1" t="str">
        <f t="shared" si="2"/>
        <v/>
      </c>
      <c r="F19" s="62"/>
      <c r="G19" s="62"/>
      <c r="H19" s="62"/>
      <c r="I19" s="62"/>
      <c r="J19" s="62"/>
    </row>
    <row r="20" spans="1:10" x14ac:dyDescent="0.25">
      <c r="A20" s="1">
        <f>'4-2'!A20</f>
        <v>43220</v>
      </c>
      <c r="B20">
        <f>'4-2'!C20</f>
        <v>14.76</v>
      </c>
      <c r="C20" s="13">
        <f t="shared" si="0"/>
        <v>1.0899290458035615E-2</v>
      </c>
      <c r="D20" t="str">
        <f t="shared" si="1"/>
        <v/>
      </c>
      <c r="E20" s="1" t="str">
        <f t="shared" si="2"/>
        <v/>
      </c>
    </row>
    <row r="21" spans="1:10" x14ac:dyDescent="0.25">
      <c r="A21" s="1">
        <f>'4-2'!A21</f>
        <v>43227</v>
      </c>
      <c r="B21">
        <f>'4-2'!C21</f>
        <v>15.76</v>
      </c>
      <c r="C21" s="13">
        <f t="shared" si="0"/>
        <v>6.5554265257406374E-2</v>
      </c>
      <c r="D21" t="str">
        <f t="shared" si="1"/>
        <v/>
      </c>
      <c r="E21" s="1" t="str">
        <f t="shared" si="2"/>
        <v/>
      </c>
      <c r="F21" s="64"/>
      <c r="G21" s="64"/>
      <c r="H21" s="64"/>
      <c r="I21" s="64"/>
      <c r="J21" s="64"/>
    </row>
    <row r="22" spans="1:10" x14ac:dyDescent="0.25">
      <c r="A22" s="1">
        <f>'4-2'!A22</f>
        <v>43234</v>
      </c>
      <c r="B22">
        <f>'4-2'!C22</f>
        <v>14.65</v>
      </c>
      <c r="C22" s="13">
        <f t="shared" si="0"/>
        <v>-7.3034748966656515E-2</v>
      </c>
      <c r="D22" t="str">
        <f t="shared" si="1"/>
        <v/>
      </c>
      <c r="E22" s="1" t="str">
        <f t="shared" si="2"/>
        <v/>
      </c>
      <c r="F22" s="64"/>
      <c r="G22" s="64"/>
      <c r="H22" s="64"/>
      <c r="I22" s="64"/>
      <c r="J22" s="64"/>
    </row>
    <row r="23" spans="1:10" x14ac:dyDescent="0.25">
      <c r="A23" s="1">
        <f>'4-2'!A23</f>
        <v>43241</v>
      </c>
      <c r="B23">
        <f>'4-2'!C23</f>
        <v>14.56</v>
      </c>
      <c r="C23" s="13">
        <f t="shared" si="0"/>
        <v>-6.1622926945363865E-3</v>
      </c>
      <c r="D23" t="str">
        <f t="shared" si="1"/>
        <v/>
      </c>
      <c r="E23" s="1" t="str">
        <f t="shared" si="2"/>
        <v/>
      </c>
    </row>
    <row r="24" spans="1:10" x14ac:dyDescent="0.25">
      <c r="A24" s="1">
        <f>'4-2'!A24</f>
        <v>43248</v>
      </c>
      <c r="B24">
        <f>'4-2'!C24</f>
        <v>14.55</v>
      </c>
      <c r="C24" s="13">
        <f t="shared" si="0"/>
        <v>-6.8704915103845465E-4</v>
      </c>
      <c r="D24" t="str">
        <f t="shared" si="1"/>
        <v/>
      </c>
      <c r="E24" s="1" t="str">
        <f t="shared" si="2"/>
        <v/>
      </c>
    </row>
    <row r="25" spans="1:10" x14ac:dyDescent="0.25">
      <c r="A25" s="1">
        <f>'4-2'!A25</f>
        <v>43255</v>
      </c>
      <c r="B25">
        <f>'4-2'!C25</f>
        <v>13.93</v>
      </c>
      <c r="C25" s="13">
        <f t="shared" si="0"/>
        <v>-4.3546205825787165E-2</v>
      </c>
      <c r="D25" t="str">
        <f t="shared" si="1"/>
        <v/>
      </c>
      <c r="E25" s="1" t="str">
        <f t="shared" si="2"/>
        <v/>
      </c>
    </row>
    <row r="26" spans="1:10" x14ac:dyDescent="0.25">
      <c r="A26" s="1">
        <f>'4-2'!A26</f>
        <v>43262</v>
      </c>
      <c r="B26">
        <f>'4-2'!C26</f>
        <v>13.65</v>
      </c>
      <c r="C26" s="13">
        <f t="shared" si="0"/>
        <v>-2.0305266160745461E-2</v>
      </c>
      <c r="D26" t="str">
        <f t="shared" si="1"/>
        <v/>
      </c>
      <c r="E26" s="1" t="str">
        <f t="shared" si="2"/>
        <v/>
      </c>
    </row>
    <row r="27" spans="1:10" x14ac:dyDescent="0.25">
      <c r="A27" s="1">
        <f>'4-2'!A27</f>
        <v>43269</v>
      </c>
      <c r="B27">
        <f>'4-2'!C27</f>
        <v>13.94</v>
      </c>
      <c r="C27" s="13">
        <f t="shared" si="0"/>
        <v>2.1022883701408812E-2</v>
      </c>
      <c r="D27" t="str">
        <f t="shared" si="1"/>
        <v/>
      </c>
      <c r="E27" s="1" t="str">
        <f t="shared" si="2"/>
        <v/>
      </c>
    </row>
    <row r="28" spans="1:10" x14ac:dyDescent="0.25">
      <c r="A28" s="1">
        <f>'4-2'!A28</f>
        <v>43276</v>
      </c>
      <c r="B28">
        <f>'4-2'!C28</f>
        <v>14.435</v>
      </c>
      <c r="C28" s="13">
        <f t="shared" si="0"/>
        <v>3.4893407782520924E-2</v>
      </c>
      <c r="D28" t="str">
        <f t="shared" si="1"/>
        <v/>
      </c>
      <c r="E28" s="1" t="str">
        <f t="shared" si="2"/>
        <v/>
      </c>
    </row>
    <row r="29" spans="1:10" x14ac:dyDescent="0.25">
      <c r="A29" s="1">
        <f>'4-2'!A29</f>
        <v>43283</v>
      </c>
      <c r="B29">
        <f>'4-2'!C29</f>
        <v>14.95</v>
      </c>
      <c r="C29" s="13">
        <f t="shared" si="0"/>
        <v>3.5055486721796925E-2</v>
      </c>
      <c r="D29" t="str">
        <f t="shared" si="1"/>
        <v/>
      </c>
      <c r="E29" s="1" t="str">
        <f t="shared" si="2"/>
        <v/>
      </c>
    </row>
    <row r="30" spans="1:10" x14ac:dyDescent="0.25">
      <c r="A30" s="1">
        <f>'4-2'!A30</f>
        <v>43290</v>
      </c>
      <c r="B30">
        <f>'4-2'!C30</f>
        <v>15.15</v>
      </c>
      <c r="C30" s="13">
        <f t="shared" si="0"/>
        <v>1.3289232118682826E-2</v>
      </c>
      <c r="D30" t="str">
        <f t="shared" si="1"/>
        <v/>
      </c>
      <c r="E30" s="1" t="str">
        <f t="shared" si="2"/>
        <v/>
      </c>
    </row>
    <row r="31" spans="1:10" x14ac:dyDescent="0.25">
      <c r="A31" s="1">
        <f>'4-2'!A31</f>
        <v>43297</v>
      </c>
      <c r="B31">
        <f>'4-2'!C31</f>
        <v>13.19</v>
      </c>
      <c r="C31" s="13">
        <f t="shared" si="0"/>
        <v>-0.13854156522615524</v>
      </c>
      <c r="D31">
        <f t="shared" si="1"/>
        <v>-0.13854156522615524</v>
      </c>
      <c r="E31" s="1">
        <f t="shared" si="2"/>
        <v>43297</v>
      </c>
    </row>
    <row r="32" spans="1:10" x14ac:dyDescent="0.25">
      <c r="A32" s="1">
        <f>'4-2'!A32</f>
        <v>43304</v>
      </c>
      <c r="B32">
        <f>'4-2'!C32</f>
        <v>13.725</v>
      </c>
      <c r="C32" s="13">
        <f t="shared" si="0"/>
        <v>3.9760020666371076E-2</v>
      </c>
      <c r="D32" t="str">
        <f t="shared" si="1"/>
        <v/>
      </c>
      <c r="E32" s="1" t="str">
        <f t="shared" si="2"/>
        <v/>
      </c>
    </row>
    <row r="33" spans="1:5" x14ac:dyDescent="0.25">
      <c r="A33" s="1">
        <f>'4-2'!A33</f>
        <v>43311</v>
      </c>
      <c r="B33">
        <f>'4-2'!C33</f>
        <v>13.04</v>
      </c>
      <c r="C33" s="13">
        <f t="shared" si="0"/>
        <v>-5.1197430897087504E-2</v>
      </c>
      <c r="D33" t="str">
        <f t="shared" si="1"/>
        <v/>
      </c>
      <c r="E33" s="1" t="str">
        <f t="shared" si="2"/>
        <v/>
      </c>
    </row>
    <row r="34" spans="1:5" x14ac:dyDescent="0.25">
      <c r="A34" s="1">
        <f>'4-2'!A34</f>
        <v>43318</v>
      </c>
      <c r="B34">
        <f>'4-2'!C34</f>
        <v>11.16</v>
      </c>
      <c r="C34" s="13">
        <f t="shared" si="0"/>
        <v>-0.15568559954534189</v>
      </c>
      <c r="D34">
        <f t="shared" si="1"/>
        <v>-0.15568559954534189</v>
      </c>
      <c r="E34" s="1">
        <f t="shared" si="2"/>
        <v>43318</v>
      </c>
    </row>
    <row r="35" spans="1:5" x14ac:dyDescent="0.25">
      <c r="A35" s="1">
        <f>'4-2'!A35</f>
        <v>43325</v>
      </c>
      <c r="B35">
        <f>'4-2'!C35</f>
        <v>11.48</v>
      </c>
      <c r="C35" s="13">
        <f t="shared" si="0"/>
        <v>2.8270433938255568E-2</v>
      </c>
      <c r="D35" t="str">
        <f t="shared" si="1"/>
        <v/>
      </c>
      <c r="E35" s="1" t="str">
        <f t="shared" si="2"/>
        <v/>
      </c>
    </row>
    <row r="36" spans="1:5" x14ac:dyDescent="0.25">
      <c r="A36" s="1">
        <f>'4-2'!A36</f>
        <v>43332</v>
      </c>
      <c r="B36">
        <f>'4-2'!C36</f>
        <v>10.48</v>
      </c>
      <c r="C36" s="13">
        <f t="shared" si="0"/>
        <v>-9.1137711998524384E-2</v>
      </c>
      <c r="D36" t="str">
        <f t="shared" si="1"/>
        <v/>
      </c>
      <c r="E36" s="1" t="str">
        <f t="shared" si="2"/>
        <v/>
      </c>
    </row>
    <row r="37" spans="1:5" x14ac:dyDescent="0.25">
      <c r="A37" s="1">
        <f>'4-2'!A37</f>
        <v>43339</v>
      </c>
      <c r="B37">
        <f>'4-2'!C37</f>
        <v>10.855</v>
      </c>
      <c r="C37" s="13">
        <f t="shared" si="0"/>
        <v>3.5157124437359411E-2</v>
      </c>
      <c r="D37" t="str">
        <f t="shared" si="1"/>
        <v/>
      </c>
      <c r="E37" s="1" t="str">
        <f t="shared" si="2"/>
        <v/>
      </c>
    </row>
    <row r="38" spans="1:5" x14ac:dyDescent="0.25">
      <c r="A38" s="1">
        <f>'4-2'!A38</f>
        <v>43346</v>
      </c>
      <c r="B38">
        <f>'4-2'!C38</f>
        <v>10.25</v>
      </c>
      <c r="C38" s="13">
        <f t="shared" si="0"/>
        <v>-5.7348097745838267E-2</v>
      </c>
      <c r="D38" t="str">
        <f t="shared" si="1"/>
        <v/>
      </c>
      <c r="E38" s="1" t="str">
        <f t="shared" si="2"/>
        <v/>
      </c>
    </row>
    <row r="39" spans="1:5" x14ac:dyDescent="0.25">
      <c r="A39" s="1">
        <f>'4-2'!A39</f>
        <v>43353</v>
      </c>
      <c r="B39">
        <f>'4-2'!C39</f>
        <v>11.45</v>
      </c>
      <c r="C39" s="13">
        <f t="shared" si="0"/>
        <v>0.1107120244158315</v>
      </c>
      <c r="D39" t="str">
        <f t="shared" si="1"/>
        <v/>
      </c>
      <c r="E39" s="1" t="str">
        <f t="shared" si="2"/>
        <v/>
      </c>
    </row>
    <row r="40" spans="1:5" x14ac:dyDescent="0.25">
      <c r="A40" s="1">
        <f>'4-2'!A40</f>
        <v>43360</v>
      </c>
      <c r="B40">
        <f>'4-2'!C40</f>
        <v>11.885</v>
      </c>
      <c r="C40" s="13">
        <f t="shared" si="0"/>
        <v>3.728737081190836E-2</v>
      </c>
      <c r="D40" t="str">
        <f t="shared" si="1"/>
        <v/>
      </c>
      <c r="E40" s="1" t="str">
        <f t="shared" si="2"/>
        <v/>
      </c>
    </row>
    <row r="41" spans="1:5" x14ac:dyDescent="0.25">
      <c r="A41" s="1">
        <f>'4-2'!A41</f>
        <v>43367</v>
      </c>
      <c r="B41">
        <f>'4-2'!C41</f>
        <v>12.68</v>
      </c>
      <c r="C41" s="13">
        <f t="shared" si="0"/>
        <v>6.4748848196922726E-2</v>
      </c>
      <c r="D41" t="str">
        <f t="shared" si="1"/>
        <v/>
      </c>
      <c r="E41" s="1" t="str">
        <f t="shared" si="2"/>
        <v/>
      </c>
    </row>
    <row r="42" spans="1:5" x14ac:dyDescent="0.25">
      <c r="A42" s="1">
        <f>'4-2'!A42</f>
        <v>43374</v>
      </c>
      <c r="B42">
        <f>'4-2'!C42</f>
        <v>11.484999999999999</v>
      </c>
      <c r="C42" s="13">
        <f t="shared" si="0"/>
        <v>-9.8984112868018226E-2</v>
      </c>
      <c r="D42" t="str">
        <f t="shared" si="1"/>
        <v/>
      </c>
      <c r="E42" s="1" t="str">
        <f t="shared" si="2"/>
        <v/>
      </c>
    </row>
    <row r="43" spans="1:5" x14ac:dyDescent="0.25">
      <c r="A43" s="1">
        <f>'4-2'!A43</f>
        <v>43381</v>
      </c>
      <c r="B43">
        <f>'4-2'!C43</f>
        <v>11.84</v>
      </c>
      <c r="C43" s="13">
        <f t="shared" si="0"/>
        <v>3.0441793314798016E-2</v>
      </c>
      <c r="D43" t="str">
        <f t="shared" si="1"/>
        <v/>
      </c>
      <c r="E43" s="1" t="str">
        <f t="shared" si="2"/>
        <v/>
      </c>
    </row>
    <row r="44" spans="1:5" x14ac:dyDescent="0.25">
      <c r="A44" s="1">
        <f>'4-2'!A44</f>
        <v>43388</v>
      </c>
      <c r="B44">
        <f>'4-2'!C44</f>
        <v>11.38</v>
      </c>
      <c r="C44" s="13">
        <f t="shared" si="0"/>
        <v>-3.9626200757674646E-2</v>
      </c>
      <c r="D44" t="str">
        <f t="shared" si="1"/>
        <v/>
      </c>
      <c r="E44" s="1" t="str">
        <f t="shared" si="2"/>
        <v/>
      </c>
    </row>
    <row r="45" spans="1:5" x14ac:dyDescent="0.25">
      <c r="A45" s="1">
        <f>'4-2'!A45</f>
        <v>43395</v>
      </c>
      <c r="B45">
        <f>'4-2'!C45</f>
        <v>11.115</v>
      </c>
      <c r="C45" s="13">
        <f t="shared" si="0"/>
        <v>-2.3561881282025077E-2</v>
      </c>
      <c r="D45" t="str">
        <f t="shared" si="1"/>
        <v/>
      </c>
      <c r="E45" s="1" t="str">
        <f t="shared" si="2"/>
        <v/>
      </c>
    </row>
    <row r="46" spans="1:5" x14ac:dyDescent="0.25">
      <c r="A46" s="1">
        <f>'4-2'!A46</f>
        <v>43402</v>
      </c>
      <c r="B46">
        <f>'4-2'!C46</f>
        <v>11.935</v>
      </c>
      <c r="C46" s="13">
        <f t="shared" si="0"/>
        <v>7.117971237463383E-2</v>
      </c>
      <c r="D46" t="str">
        <f t="shared" si="1"/>
        <v/>
      </c>
      <c r="E46" s="1" t="str">
        <f t="shared" si="2"/>
        <v/>
      </c>
    </row>
    <row r="47" spans="1:5" x14ac:dyDescent="0.25">
      <c r="A47" s="1">
        <f>'4-2'!A47</f>
        <v>43409</v>
      </c>
      <c r="B47">
        <f>'4-2'!C47</f>
        <v>12</v>
      </c>
      <c r="C47" s="13">
        <f t="shared" si="0"/>
        <v>5.4313899972067148E-3</v>
      </c>
      <c r="D47" t="str">
        <f t="shared" si="1"/>
        <v/>
      </c>
      <c r="E47" s="1" t="str">
        <f t="shared" si="2"/>
        <v/>
      </c>
    </row>
    <row r="48" spans="1:5" x14ac:dyDescent="0.25">
      <c r="A48" s="1">
        <f>'4-2'!A48</f>
        <v>43416</v>
      </c>
      <c r="B48">
        <f>'4-2'!C48</f>
        <v>12.12</v>
      </c>
      <c r="C48" s="13">
        <f t="shared" si="0"/>
        <v>9.9503308531678769E-3</v>
      </c>
      <c r="D48" t="str">
        <f t="shared" si="1"/>
        <v/>
      </c>
      <c r="E48" s="1" t="str">
        <f t="shared" si="2"/>
        <v/>
      </c>
    </row>
    <row r="49" spans="1:10" x14ac:dyDescent="0.25">
      <c r="A49" s="1">
        <f>'4-2'!A49</f>
        <v>43423</v>
      </c>
      <c r="B49">
        <f>'4-2'!C49</f>
        <v>12.07</v>
      </c>
      <c r="C49" s="13">
        <f t="shared" si="0"/>
        <v>-4.1339455317279672E-3</v>
      </c>
      <c r="D49" t="str">
        <f t="shared" si="1"/>
        <v/>
      </c>
      <c r="E49" s="1" t="str">
        <f t="shared" si="2"/>
        <v/>
      </c>
    </row>
    <row r="50" spans="1:10" x14ac:dyDescent="0.25">
      <c r="A50" s="1">
        <f>'4-2'!A50</f>
        <v>43430</v>
      </c>
      <c r="B50">
        <f>'4-2'!C50</f>
        <v>11.855</v>
      </c>
      <c r="C50" s="13">
        <f t="shared" si="0"/>
        <v>-1.7973315592071604E-2</v>
      </c>
      <c r="D50" t="str">
        <f t="shared" si="1"/>
        <v/>
      </c>
      <c r="E50" s="1" t="str">
        <f t="shared" si="2"/>
        <v/>
      </c>
    </row>
    <row r="51" spans="1:10" x14ac:dyDescent="0.25">
      <c r="A51" s="1">
        <f>'4-2'!A51</f>
        <v>43437</v>
      </c>
      <c r="B51">
        <f>'4-2'!C51</f>
        <v>11.69</v>
      </c>
      <c r="C51" s="13">
        <f t="shared" si="0"/>
        <v>-1.401594403339157E-2</v>
      </c>
      <c r="D51" t="str">
        <f t="shared" si="1"/>
        <v/>
      </c>
      <c r="E51" s="1" t="str">
        <f t="shared" si="2"/>
        <v/>
      </c>
    </row>
    <row r="52" spans="1:10" x14ac:dyDescent="0.25">
      <c r="A52" s="1">
        <f>'4-2'!A52</f>
        <v>43444</v>
      </c>
      <c r="B52">
        <f>'4-2'!C52</f>
        <v>10.99</v>
      </c>
      <c r="C52" s="13">
        <f t="shared" si="0"/>
        <v>-6.1748007068447297E-2</v>
      </c>
      <c r="D52" t="str">
        <f t="shared" si="1"/>
        <v/>
      </c>
      <c r="E52" s="1" t="str">
        <f t="shared" si="2"/>
        <v/>
      </c>
    </row>
    <row r="53" spans="1:10" x14ac:dyDescent="0.25">
      <c r="A53" s="1">
        <f>'4-2'!A53</f>
        <v>43451</v>
      </c>
      <c r="B53">
        <f>'4-2'!C53</f>
        <v>10.8</v>
      </c>
      <c r="C53" s="13">
        <f t="shared" si="0"/>
        <v>-1.7439634285355776E-2</v>
      </c>
      <c r="D53" t="str">
        <f t="shared" si="1"/>
        <v/>
      </c>
      <c r="E53" s="1" t="str">
        <f t="shared" si="2"/>
        <v/>
      </c>
    </row>
    <row r="54" spans="1:10" x14ac:dyDescent="0.25">
      <c r="A54" s="1">
        <f>'4-2'!A54</f>
        <v>43458</v>
      </c>
      <c r="B54">
        <f>'4-2'!C54</f>
        <v>10.815</v>
      </c>
      <c r="C54" s="13">
        <f t="shared" si="0"/>
        <v>1.3879252748481008E-3</v>
      </c>
      <c r="D54" t="str">
        <f t="shared" si="1"/>
        <v/>
      </c>
      <c r="E54" s="1" t="str">
        <f t="shared" si="2"/>
        <v/>
      </c>
    </row>
    <row r="55" spans="1:10" x14ac:dyDescent="0.25">
      <c r="A55" s="1">
        <f>'4-2'!A55</f>
        <v>43465</v>
      </c>
      <c r="B55">
        <f>'4-2'!C55</f>
        <v>11.41</v>
      </c>
      <c r="C55" s="13">
        <f t="shared" si="0"/>
        <v>5.3556104468962307E-2</v>
      </c>
      <c r="D55" t="str">
        <f t="shared" si="1"/>
        <v/>
      </c>
      <c r="E55" s="1" t="str">
        <f t="shared" si="2"/>
        <v/>
      </c>
    </row>
    <row r="56" spans="1:10" x14ac:dyDescent="0.25">
      <c r="A56" s="1">
        <f>'4-2'!A56</f>
        <v>43472</v>
      </c>
      <c r="B56">
        <f>'4-2'!C56</f>
        <v>11.84</v>
      </c>
      <c r="C56" s="13">
        <f t="shared" si="0"/>
        <v>3.6993465581875107E-2</v>
      </c>
      <c r="D56" t="str">
        <f t="shared" si="1"/>
        <v/>
      </c>
      <c r="E56" s="1" t="str">
        <f t="shared" si="2"/>
        <v/>
      </c>
    </row>
    <row r="57" spans="1:10" x14ac:dyDescent="0.25">
      <c r="A57" s="1">
        <f>'4-2'!A57</f>
        <v>43479</v>
      </c>
      <c r="B57">
        <f>'4-2'!C57</f>
        <v>12.895</v>
      </c>
      <c r="C57" s="13">
        <f t="shared" si="0"/>
        <v>8.5356009877448624E-2</v>
      </c>
      <c r="D57" t="str">
        <f t="shared" si="1"/>
        <v/>
      </c>
      <c r="E57" s="1" t="str">
        <f t="shared" si="2"/>
        <v/>
      </c>
    </row>
    <row r="58" spans="1:10" x14ac:dyDescent="0.25">
      <c r="A58" s="1">
        <f>'4-2'!A58</f>
        <v>43486</v>
      </c>
      <c r="B58">
        <f>'4-2'!C58</f>
        <v>13.065</v>
      </c>
      <c r="C58" s="13">
        <f t="shared" si="0"/>
        <v>1.3097259639267556E-2</v>
      </c>
      <c r="D58" t="str">
        <f t="shared" si="1"/>
        <v/>
      </c>
      <c r="E58" s="1" t="str">
        <f t="shared" si="2"/>
        <v/>
      </c>
    </row>
    <row r="59" spans="1:10" x14ac:dyDescent="0.25">
      <c r="A59" s="1">
        <f>'4-2'!A59</f>
        <v>43493</v>
      </c>
      <c r="B59">
        <f>'4-2'!C59</f>
        <v>13.5</v>
      </c>
      <c r="C59" s="13">
        <f t="shared" si="0"/>
        <v>3.2752786471808015E-2</v>
      </c>
      <c r="D59" t="str">
        <f t="shared" si="1"/>
        <v/>
      </c>
      <c r="E59" s="1" t="str">
        <f t="shared" si="2"/>
        <v/>
      </c>
    </row>
    <row r="60" spans="1:10" x14ac:dyDescent="0.25">
      <c r="A60" s="1">
        <f>'4-2'!A60</f>
        <v>43500</v>
      </c>
      <c r="B60">
        <f>'4-2'!C60</f>
        <v>12.88</v>
      </c>
      <c r="C60" s="13">
        <f t="shared" si="0"/>
        <v>-4.7013964768176209E-2</v>
      </c>
      <c r="D60" t="str">
        <f t="shared" si="1"/>
        <v/>
      </c>
      <c r="E60" s="1" t="str">
        <f t="shared" si="2"/>
        <v/>
      </c>
    </row>
    <row r="61" spans="1:10" x14ac:dyDescent="0.25">
      <c r="A61" s="1">
        <f>'4-2'!A61</f>
        <v>43507</v>
      </c>
      <c r="B61">
        <f>'4-2'!C61</f>
        <v>12.66</v>
      </c>
      <c r="C61" s="13">
        <f t="shared" si="0"/>
        <v>-1.7228303960177271E-2</v>
      </c>
      <c r="D61" t="str">
        <f t="shared" si="1"/>
        <v/>
      </c>
      <c r="E61" s="1" t="str">
        <f t="shared" si="2"/>
        <v/>
      </c>
    </row>
    <row r="62" spans="1:10" x14ac:dyDescent="0.25">
      <c r="A62" s="1">
        <f>'4-2'!A62</f>
        <v>43514</v>
      </c>
      <c r="B62">
        <f>'4-2'!C62</f>
        <v>12.664999999999999</v>
      </c>
      <c r="C62" s="13">
        <f t="shared" si="0"/>
        <v>3.94866737608357E-4</v>
      </c>
      <c r="D62" t="str">
        <f t="shared" si="1"/>
        <v/>
      </c>
      <c r="E62" s="1" t="str">
        <f t="shared" si="2"/>
        <v/>
      </c>
      <c r="F62" s="62"/>
      <c r="G62" s="62"/>
      <c r="H62" s="62"/>
      <c r="I62" s="62"/>
      <c r="J62" s="62"/>
    </row>
    <row r="63" spans="1:10" x14ac:dyDescent="0.25">
      <c r="A63" s="1">
        <f>'4-2'!A63</f>
        <v>43521</v>
      </c>
      <c r="B63">
        <f>'4-2'!C63</f>
        <v>12.55</v>
      </c>
      <c r="C63" s="13">
        <f t="shared" si="0"/>
        <v>-9.1216178758455335E-3</v>
      </c>
      <c r="D63" t="str">
        <f t="shared" si="1"/>
        <v/>
      </c>
      <c r="E63" s="1" t="str">
        <f t="shared" si="2"/>
        <v/>
      </c>
    </row>
    <row r="64" spans="1:10" x14ac:dyDescent="0.25">
      <c r="A64" s="1">
        <f>'4-2'!A64</f>
        <v>43528</v>
      </c>
      <c r="B64">
        <f>'4-2'!C64</f>
        <v>12.21</v>
      </c>
      <c r="C64" s="13">
        <f t="shared" si="0"/>
        <v>-2.7465377455179851E-2</v>
      </c>
      <c r="D64" t="str">
        <f t="shared" si="1"/>
        <v/>
      </c>
      <c r="E64" s="1" t="str">
        <f t="shared" si="2"/>
        <v/>
      </c>
    </row>
    <row r="65" spans="1:5" x14ac:dyDescent="0.25">
      <c r="A65" s="1">
        <f>'4-2'!A65</f>
        <v>43535</v>
      </c>
      <c r="B65">
        <f>'4-2'!C65</f>
        <v>12.6</v>
      </c>
      <c r="C65" s="13">
        <f t="shared" si="0"/>
        <v>3.1441525834818851E-2</v>
      </c>
      <c r="D65" t="str">
        <f t="shared" si="1"/>
        <v/>
      </c>
      <c r="E65" s="1" t="str">
        <f t="shared" si="2"/>
        <v/>
      </c>
    </row>
    <row r="66" spans="1:5" x14ac:dyDescent="0.25">
      <c r="A66" s="1">
        <f>'4-2'!A66</f>
        <v>43542</v>
      </c>
      <c r="B66">
        <f>'4-2'!C66</f>
        <v>12.95</v>
      </c>
      <c r="C66" s="13">
        <f t="shared" si="0"/>
        <v>2.7398974188114433E-2</v>
      </c>
      <c r="D66" t="str">
        <f t="shared" si="1"/>
        <v/>
      </c>
      <c r="E66" s="1" t="str">
        <f t="shared" si="2"/>
        <v/>
      </c>
    </row>
    <row r="67" spans="1:5" x14ac:dyDescent="0.25">
      <c r="A67" s="1">
        <f>'4-2'!A67</f>
        <v>43549</v>
      </c>
      <c r="B67">
        <f>'4-2'!C67</f>
        <v>13.26</v>
      </c>
      <c r="C67" s="13">
        <f t="shared" si="0"/>
        <v>2.365619661217E-2</v>
      </c>
      <c r="D67" t="str">
        <f t="shared" si="1"/>
        <v/>
      </c>
      <c r="E67" s="1" t="str">
        <f t="shared" si="2"/>
        <v/>
      </c>
    </row>
    <row r="68" spans="1:5" x14ac:dyDescent="0.25">
      <c r="A68" s="1">
        <f>'4-2'!A68</f>
        <v>43556</v>
      </c>
      <c r="B68">
        <f>'4-2'!C68</f>
        <v>14.14</v>
      </c>
      <c r="C68" s="13">
        <f t="shared" ref="C68:C131" si="3">LN(B68)-LN(B67)</f>
        <v>6.4255675710710225E-2</v>
      </c>
      <c r="D68" t="str">
        <f t="shared" si="1"/>
        <v/>
      </c>
      <c r="E68" s="1" t="str">
        <f t="shared" si="2"/>
        <v/>
      </c>
    </row>
    <row r="69" spans="1:5" x14ac:dyDescent="0.25">
      <c r="A69" s="1">
        <f>'4-2'!A69</f>
        <v>43563</v>
      </c>
      <c r="B69">
        <f>'4-2'!C69</f>
        <v>15.2</v>
      </c>
      <c r="C69" s="13">
        <f t="shared" si="3"/>
        <v>7.2287767383803825E-2</v>
      </c>
      <c r="D69" t="str">
        <f t="shared" si="1"/>
        <v/>
      </c>
      <c r="E69" s="1" t="str">
        <f t="shared" si="2"/>
        <v/>
      </c>
    </row>
    <row r="70" spans="1:5" x14ac:dyDescent="0.25">
      <c r="A70" s="1">
        <f>'4-2'!A70</f>
        <v>43570</v>
      </c>
      <c r="B70">
        <f>'4-2'!C70</f>
        <v>14.8</v>
      </c>
      <c r="C70" s="13">
        <f t="shared" si="3"/>
        <v>-2.6668247082161312E-2</v>
      </c>
      <c r="D70" t="str">
        <f t="shared" si="1"/>
        <v/>
      </c>
      <c r="E70" s="1" t="str">
        <f t="shared" si="2"/>
        <v/>
      </c>
    </row>
    <row r="71" spans="1:5" x14ac:dyDescent="0.25">
      <c r="A71" s="1">
        <f>'4-2'!A71</f>
        <v>43577</v>
      </c>
      <c r="B71">
        <f>'4-2'!C71</f>
        <v>14.035</v>
      </c>
      <c r="C71" s="13">
        <f t="shared" si="3"/>
        <v>-5.3072970956223209E-2</v>
      </c>
      <c r="D71" t="str">
        <f t="shared" ref="D71:D134" si="4">IF(OR(C71&lt;($D$2-1.5*$E$3),C71&gt;($E$2+1.5*$E$3)),C71,"")</f>
        <v/>
      </c>
      <c r="E71" s="1" t="str">
        <f t="shared" ref="E71:E134" si="5">IF(D71&lt;&gt;"",A71,"")</f>
        <v/>
      </c>
    </row>
    <row r="72" spans="1:5" x14ac:dyDescent="0.25">
      <c r="A72" s="1">
        <f>'4-2'!A72</f>
        <v>43584</v>
      </c>
      <c r="B72">
        <f>'4-2'!C72</f>
        <v>14.65</v>
      </c>
      <c r="C72" s="13">
        <f t="shared" si="3"/>
        <v>4.2886125649230333E-2</v>
      </c>
      <c r="D72" t="str">
        <f t="shared" si="4"/>
        <v/>
      </c>
      <c r="E72" s="1" t="str">
        <f t="shared" si="5"/>
        <v/>
      </c>
    </row>
    <row r="73" spans="1:5" x14ac:dyDescent="0.25">
      <c r="A73" s="1">
        <f>'4-2'!A73</f>
        <v>43591</v>
      </c>
      <c r="B73">
        <f>'4-2'!C73</f>
        <v>14.095000000000001</v>
      </c>
      <c r="C73" s="13">
        <f t="shared" si="3"/>
        <v>-3.8620210897000629E-2</v>
      </c>
      <c r="D73" t="str">
        <f t="shared" si="4"/>
        <v/>
      </c>
      <c r="E73" s="1" t="str">
        <f t="shared" si="5"/>
        <v/>
      </c>
    </row>
    <row r="74" spans="1:5" x14ac:dyDescent="0.25">
      <c r="A74" s="1">
        <f>'4-2'!A74</f>
        <v>43598</v>
      </c>
      <c r="B74">
        <f>'4-2'!C74</f>
        <v>14.36</v>
      </c>
      <c r="C74" s="13">
        <f t="shared" si="3"/>
        <v>1.8626439054002297E-2</v>
      </c>
      <c r="D74" t="str">
        <f t="shared" si="4"/>
        <v/>
      </c>
      <c r="E74" s="1" t="str">
        <f t="shared" si="5"/>
        <v/>
      </c>
    </row>
    <row r="75" spans="1:5" x14ac:dyDescent="0.25">
      <c r="A75" s="1">
        <f>'4-2'!A75</f>
        <v>43605</v>
      </c>
      <c r="B75">
        <f>'4-2'!C75</f>
        <v>14.83</v>
      </c>
      <c r="C75" s="13">
        <f t="shared" si="3"/>
        <v>3.220559252976285E-2</v>
      </c>
      <c r="D75" t="str">
        <f t="shared" si="4"/>
        <v/>
      </c>
      <c r="E75" s="1" t="str">
        <f t="shared" si="5"/>
        <v/>
      </c>
    </row>
    <row r="76" spans="1:5" x14ac:dyDescent="0.25">
      <c r="A76" s="1">
        <f>'4-2'!A76</f>
        <v>43612</v>
      </c>
      <c r="B76">
        <f>'4-2'!C76</f>
        <v>14.45</v>
      </c>
      <c r="C76" s="13">
        <f t="shared" si="3"/>
        <v>-2.5957741591399852E-2</v>
      </c>
      <c r="D76" t="str">
        <f t="shared" si="4"/>
        <v/>
      </c>
      <c r="E76" s="1" t="str">
        <f t="shared" si="5"/>
        <v/>
      </c>
    </row>
    <row r="77" spans="1:5" x14ac:dyDescent="0.25">
      <c r="A77" s="1">
        <f>'4-2'!A77</f>
        <v>43619</v>
      </c>
      <c r="B77">
        <f>'4-2'!C77</f>
        <v>15.7</v>
      </c>
      <c r="C77" s="13">
        <f t="shared" si="3"/>
        <v>8.2966297795821209E-2</v>
      </c>
      <c r="D77" t="str">
        <f t="shared" si="4"/>
        <v/>
      </c>
      <c r="E77" s="1" t="str">
        <f t="shared" si="5"/>
        <v/>
      </c>
    </row>
    <row r="78" spans="1:5" x14ac:dyDescent="0.25">
      <c r="A78" s="1">
        <f>'4-2'!A78</f>
        <v>43626</v>
      </c>
      <c r="B78">
        <f>'4-2'!C78</f>
        <v>15.195</v>
      </c>
      <c r="C78" s="13">
        <f t="shared" si="3"/>
        <v>-3.2694285985505722E-2</v>
      </c>
      <c r="D78" t="str">
        <f t="shared" si="4"/>
        <v/>
      </c>
      <c r="E78" s="1" t="str">
        <f t="shared" si="5"/>
        <v/>
      </c>
    </row>
    <row r="79" spans="1:5" x14ac:dyDescent="0.25">
      <c r="A79" s="1">
        <f>'4-2'!A79</f>
        <v>43633</v>
      </c>
      <c r="B79">
        <f>'4-2'!C79</f>
        <v>15.3</v>
      </c>
      <c r="C79" s="13">
        <f t="shared" si="3"/>
        <v>6.8864020296333095E-3</v>
      </c>
      <c r="D79" t="str">
        <f t="shared" si="4"/>
        <v/>
      </c>
      <c r="E79" s="1" t="str">
        <f t="shared" si="5"/>
        <v/>
      </c>
    </row>
    <row r="80" spans="1:5" x14ac:dyDescent="0.25">
      <c r="A80" s="1">
        <f>'4-2'!A80</f>
        <v>43640</v>
      </c>
      <c r="B80">
        <f>'4-2'!C80</f>
        <v>15.38</v>
      </c>
      <c r="C80" s="13">
        <f t="shared" si="3"/>
        <v>5.2151356791081405E-3</v>
      </c>
      <c r="D80" t="str">
        <f t="shared" si="4"/>
        <v/>
      </c>
      <c r="E80" s="1" t="str">
        <f t="shared" si="5"/>
        <v/>
      </c>
    </row>
    <row r="81" spans="1:5" x14ac:dyDescent="0.25">
      <c r="A81" s="1">
        <f>'4-2'!A81</f>
        <v>43647</v>
      </c>
      <c r="B81">
        <f>'4-2'!C81</f>
        <v>15.49</v>
      </c>
      <c r="C81" s="13">
        <f t="shared" si="3"/>
        <v>7.126690351279219E-3</v>
      </c>
      <c r="D81" t="str">
        <f t="shared" si="4"/>
        <v/>
      </c>
      <c r="E81" s="1" t="str">
        <f t="shared" si="5"/>
        <v/>
      </c>
    </row>
    <row r="82" spans="1:5" x14ac:dyDescent="0.25">
      <c r="A82" s="1">
        <f>'4-2'!A82</f>
        <v>43654</v>
      </c>
      <c r="B82">
        <f>'4-2'!C82</f>
        <v>15.255000000000001</v>
      </c>
      <c r="C82" s="13">
        <f t="shared" si="3"/>
        <v>-1.5287336260144002E-2</v>
      </c>
      <c r="D82" t="str">
        <f t="shared" si="4"/>
        <v/>
      </c>
      <c r="E82" s="1" t="str">
        <f t="shared" si="5"/>
        <v/>
      </c>
    </row>
    <row r="83" spans="1:5" x14ac:dyDescent="0.25">
      <c r="A83" s="1">
        <f>'4-2'!A83</f>
        <v>43661</v>
      </c>
      <c r="B83">
        <f>'4-2'!C83</f>
        <v>15.1</v>
      </c>
      <c r="C83" s="13">
        <f t="shared" si="3"/>
        <v>-1.0212574347754355E-2</v>
      </c>
      <c r="D83" t="str">
        <f t="shared" si="4"/>
        <v/>
      </c>
      <c r="E83" s="1" t="str">
        <f t="shared" si="5"/>
        <v/>
      </c>
    </row>
    <row r="84" spans="1:5" x14ac:dyDescent="0.25">
      <c r="A84" s="1">
        <f>'4-2'!A84</f>
        <v>43668</v>
      </c>
      <c r="B84">
        <f>'4-2'!C84</f>
        <v>14.8024</v>
      </c>
      <c r="C84" s="13">
        <f t="shared" si="3"/>
        <v>-1.9905414035509494E-2</v>
      </c>
      <c r="D84" t="str">
        <f t="shared" si="4"/>
        <v/>
      </c>
      <c r="E84" s="1" t="str">
        <f t="shared" si="5"/>
        <v/>
      </c>
    </row>
    <row r="85" spans="1:5" x14ac:dyDescent="0.25">
      <c r="A85" s="1">
        <f>'4-2'!A85</f>
        <v>43675</v>
      </c>
      <c r="B85">
        <f>'4-2'!C85</f>
        <v>13.76</v>
      </c>
      <c r="C85" s="13">
        <f t="shared" si="3"/>
        <v>-7.3023497280171767E-2</v>
      </c>
      <c r="D85" t="str">
        <f t="shared" si="4"/>
        <v/>
      </c>
      <c r="E85" s="1" t="str">
        <f t="shared" si="5"/>
        <v/>
      </c>
    </row>
    <row r="86" spans="1:5" x14ac:dyDescent="0.25">
      <c r="A86" s="1">
        <f>'4-2'!A86</f>
        <v>43682</v>
      </c>
      <c r="B86">
        <f>'4-2'!C86</f>
        <v>13.8588</v>
      </c>
      <c r="C86" s="13">
        <f t="shared" si="3"/>
        <v>7.1545774217076641E-3</v>
      </c>
      <c r="D86" t="str">
        <f t="shared" si="4"/>
        <v/>
      </c>
      <c r="E86" s="1" t="str">
        <f t="shared" si="5"/>
        <v/>
      </c>
    </row>
    <row r="87" spans="1:5" x14ac:dyDescent="0.25">
      <c r="A87" s="1">
        <f>'4-2'!A87</f>
        <v>43689</v>
      </c>
      <c r="B87">
        <f>'4-2'!C87</f>
        <v>13.21072</v>
      </c>
      <c r="C87" s="13">
        <f t="shared" si="3"/>
        <v>-4.7891788714456762E-2</v>
      </c>
      <c r="D87" t="str">
        <f t="shared" si="4"/>
        <v/>
      </c>
      <c r="E87" s="1" t="str">
        <f t="shared" si="5"/>
        <v/>
      </c>
    </row>
    <row r="88" spans="1:5" x14ac:dyDescent="0.25">
      <c r="A88" s="1">
        <f>'4-2'!A88</f>
        <v>43696</v>
      </c>
      <c r="B88">
        <f>'4-2'!C88</f>
        <v>13.565</v>
      </c>
      <c r="C88" s="13">
        <f t="shared" si="3"/>
        <v>2.6464324898446634E-2</v>
      </c>
      <c r="D88" t="str">
        <f t="shared" si="4"/>
        <v/>
      </c>
      <c r="E88" s="1" t="str">
        <f t="shared" si="5"/>
        <v/>
      </c>
    </row>
    <row r="89" spans="1:5" x14ac:dyDescent="0.25">
      <c r="A89" s="1">
        <f>'4-2'!A89</f>
        <v>43703</v>
      </c>
      <c r="B89">
        <f>'4-2'!C89</f>
        <v>13.7021</v>
      </c>
      <c r="C89" s="13">
        <f t="shared" si="3"/>
        <v>1.0056159647822138E-2</v>
      </c>
      <c r="D89" t="str">
        <f t="shared" si="4"/>
        <v/>
      </c>
      <c r="E89" s="1" t="str">
        <f t="shared" si="5"/>
        <v/>
      </c>
    </row>
    <row r="90" spans="1:5" x14ac:dyDescent="0.25">
      <c r="A90" s="1">
        <f>'4-2'!A90</f>
        <v>43710</v>
      </c>
      <c r="B90">
        <f>'4-2'!C90</f>
        <v>14.28</v>
      </c>
      <c r="C90" s="13">
        <f t="shared" si="3"/>
        <v>4.1310851152720929E-2</v>
      </c>
      <c r="D90" t="str">
        <f t="shared" si="4"/>
        <v/>
      </c>
      <c r="E90" s="1" t="str">
        <f t="shared" si="5"/>
        <v/>
      </c>
    </row>
    <row r="91" spans="1:5" x14ac:dyDescent="0.25">
      <c r="A91" s="1">
        <f>'4-2'!A91</f>
        <v>43717</v>
      </c>
      <c r="B91">
        <f>'4-2'!C91</f>
        <v>14.805870000000001</v>
      </c>
      <c r="C91" s="13">
        <f t="shared" si="3"/>
        <v>3.6163766846688539E-2</v>
      </c>
      <c r="D91" t="str">
        <f t="shared" si="4"/>
        <v/>
      </c>
      <c r="E91" s="1" t="str">
        <f t="shared" si="5"/>
        <v/>
      </c>
    </row>
    <row r="92" spans="1:5" x14ac:dyDescent="0.25">
      <c r="A92" s="1">
        <f>'4-2'!A92</f>
        <v>43724</v>
      </c>
      <c r="B92">
        <f>'4-2'!C92</f>
        <v>14.83548</v>
      </c>
      <c r="C92" s="13">
        <f t="shared" si="3"/>
        <v>1.9978853762827598E-3</v>
      </c>
      <c r="D92" t="str">
        <f t="shared" si="4"/>
        <v/>
      </c>
      <c r="E92" s="1" t="str">
        <f t="shared" si="5"/>
        <v/>
      </c>
    </row>
    <row r="93" spans="1:5" x14ac:dyDescent="0.25">
      <c r="A93" s="1">
        <f>'4-2'!A93</f>
        <v>43731</v>
      </c>
      <c r="B93">
        <f>'4-2'!C93</f>
        <v>14.345000000000001</v>
      </c>
      <c r="C93" s="13">
        <f t="shared" si="3"/>
        <v>-3.3620159701081231E-2</v>
      </c>
      <c r="D93" t="str">
        <f t="shared" si="4"/>
        <v/>
      </c>
      <c r="E93" s="1" t="str">
        <f t="shared" si="5"/>
        <v/>
      </c>
    </row>
    <row r="94" spans="1:5" x14ac:dyDescent="0.25">
      <c r="A94" s="1">
        <f>'4-2'!A94</f>
        <v>43738</v>
      </c>
      <c r="B94">
        <f>'4-2'!C94</f>
        <v>13.948499999999999</v>
      </c>
      <c r="C94" s="13">
        <f t="shared" si="3"/>
        <v>-2.8029473829103591E-2</v>
      </c>
      <c r="D94" t="str">
        <f t="shared" si="4"/>
        <v/>
      </c>
      <c r="E94" s="1" t="str">
        <f t="shared" si="5"/>
        <v/>
      </c>
    </row>
    <row r="95" spans="1:5" x14ac:dyDescent="0.25">
      <c r="A95" s="1">
        <f>'4-2'!A95</f>
        <v>43745</v>
      </c>
      <c r="B95">
        <f>'4-2'!C95</f>
        <v>14.51</v>
      </c>
      <c r="C95" s="13">
        <f t="shared" si="3"/>
        <v>3.9466091291871841E-2</v>
      </c>
      <c r="D95" t="str">
        <f t="shared" si="4"/>
        <v/>
      </c>
      <c r="E95" s="1" t="str">
        <f t="shared" si="5"/>
        <v/>
      </c>
    </row>
    <row r="96" spans="1:5" x14ac:dyDescent="0.25">
      <c r="A96" s="1">
        <f>'4-2'!A96</f>
        <v>43752</v>
      </c>
      <c r="B96">
        <f>'4-2'!C96</f>
        <v>14.775</v>
      </c>
      <c r="C96" s="13">
        <f t="shared" si="3"/>
        <v>1.8098496396065311E-2</v>
      </c>
      <c r="D96" t="str">
        <f t="shared" si="4"/>
        <v/>
      </c>
      <c r="E96" s="1" t="str">
        <f t="shared" si="5"/>
        <v/>
      </c>
    </row>
    <row r="97" spans="1:5" x14ac:dyDescent="0.25">
      <c r="A97" s="1">
        <f>'4-2'!A97</f>
        <v>43759</v>
      </c>
      <c r="B97">
        <f>'4-2'!C97</f>
        <v>15.0997</v>
      </c>
      <c r="C97" s="13">
        <f t="shared" si="3"/>
        <v>2.1738312781685476E-2</v>
      </c>
      <c r="D97" t="str">
        <f t="shared" si="4"/>
        <v/>
      </c>
      <c r="E97" s="1" t="str">
        <f t="shared" si="5"/>
        <v/>
      </c>
    </row>
    <row r="98" spans="1:5" x14ac:dyDescent="0.25">
      <c r="A98" s="1">
        <f>'4-2'!A98</f>
        <v>43766</v>
      </c>
      <c r="B98">
        <f>'4-2'!C98</f>
        <v>14.94</v>
      </c>
      <c r="C98" s="13">
        <f t="shared" si="3"/>
        <v>-1.0632696369175854E-2</v>
      </c>
      <c r="D98" t="str">
        <f t="shared" si="4"/>
        <v/>
      </c>
      <c r="E98" s="1" t="str">
        <f t="shared" si="5"/>
        <v/>
      </c>
    </row>
    <row r="99" spans="1:5" x14ac:dyDescent="0.25">
      <c r="A99" s="1">
        <f>'4-2'!A99</f>
        <v>43773</v>
      </c>
      <c r="B99">
        <f>'4-2'!C99</f>
        <v>15.09065</v>
      </c>
      <c r="C99" s="13">
        <f t="shared" si="3"/>
        <v>1.0033167031418877E-2</v>
      </c>
      <c r="D99" t="str">
        <f t="shared" si="4"/>
        <v/>
      </c>
      <c r="E99" s="1" t="str">
        <f t="shared" si="5"/>
        <v/>
      </c>
    </row>
    <row r="100" spans="1:5" x14ac:dyDescent="0.25">
      <c r="A100" s="1">
        <f>'4-2'!A100</f>
        <v>43780</v>
      </c>
      <c r="B100">
        <f>'4-2'!C100</f>
        <v>15.099919999999999</v>
      </c>
      <c r="C100" s="13">
        <f t="shared" si="3"/>
        <v>6.1409905750853255E-4</v>
      </c>
      <c r="D100" t="str">
        <f t="shared" si="4"/>
        <v/>
      </c>
      <c r="E100" s="1" t="str">
        <f t="shared" si="5"/>
        <v/>
      </c>
    </row>
    <row r="101" spans="1:5" x14ac:dyDescent="0.25">
      <c r="A101" s="1">
        <f>'4-2'!A101</f>
        <v>43787</v>
      </c>
      <c r="B101">
        <f>'4-2'!C101</f>
        <v>15.12045</v>
      </c>
      <c r="C101" s="13">
        <f t="shared" si="3"/>
        <v>1.358686419673294E-3</v>
      </c>
      <c r="D101" t="str">
        <f t="shared" si="4"/>
        <v/>
      </c>
      <c r="E101" s="1" t="str">
        <f t="shared" si="5"/>
        <v/>
      </c>
    </row>
    <row r="102" spans="1:5" x14ac:dyDescent="0.25">
      <c r="A102" s="1">
        <f>'4-2'!A102</f>
        <v>43794</v>
      </c>
      <c r="B102">
        <f>'4-2'!C102</f>
        <v>14.615</v>
      </c>
      <c r="C102" s="13">
        <f t="shared" si="3"/>
        <v>-3.3999733650063035E-2</v>
      </c>
      <c r="D102" t="str">
        <f t="shared" si="4"/>
        <v/>
      </c>
      <c r="E102" s="1" t="str">
        <f t="shared" si="5"/>
        <v/>
      </c>
    </row>
    <row r="103" spans="1:5" x14ac:dyDescent="0.25">
      <c r="A103" s="1">
        <f>'4-2'!A103</f>
        <v>43801</v>
      </c>
      <c r="B103">
        <f>'4-2'!C103</f>
        <v>14.89</v>
      </c>
      <c r="C103" s="13">
        <f t="shared" si="3"/>
        <v>1.8641448132708405E-2</v>
      </c>
      <c r="D103" t="str">
        <f t="shared" si="4"/>
        <v/>
      </c>
      <c r="E103" s="1" t="str">
        <f t="shared" si="5"/>
        <v/>
      </c>
    </row>
    <row r="104" spans="1:5" x14ac:dyDescent="0.25">
      <c r="A104" s="1">
        <f>'4-2'!A104</f>
        <v>43808</v>
      </c>
      <c r="B104">
        <f>'4-2'!C104</f>
        <v>15.5</v>
      </c>
      <c r="C104" s="13">
        <f t="shared" si="3"/>
        <v>4.0150177229283379E-2</v>
      </c>
      <c r="D104" t="str">
        <f t="shared" si="4"/>
        <v/>
      </c>
      <c r="E104" s="1" t="str">
        <f t="shared" si="5"/>
        <v/>
      </c>
    </row>
    <row r="105" spans="1:5" x14ac:dyDescent="0.25">
      <c r="A105" s="1">
        <f>'4-2'!A105</f>
        <v>43815</v>
      </c>
      <c r="B105">
        <f>'4-2'!C105</f>
        <v>15.97</v>
      </c>
      <c r="C105" s="13">
        <f t="shared" si="3"/>
        <v>2.9871938301720302E-2</v>
      </c>
      <c r="D105" t="str">
        <f t="shared" si="4"/>
        <v/>
      </c>
      <c r="E105" s="1" t="str">
        <f t="shared" si="5"/>
        <v/>
      </c>
    </row>
    <row r="106" spans="1:5" x14ac:dyDescent="0.25">
      <c r="A106" s="1">
        <f>'4-2'!A106</f>
        <v>43822</v>
      </c>
      <c r="B106">
        <f>'4-2'!C106</f>
        <v>16.392869999999998</v>
      </c>
      <c r="C106" s="13">
        <f t="shared" si="3"/>
        <v>2.6134521971838076E-2</v>
      </c>
      <c r="D106" t="str">
        <f t="shared" si="4"/>
        <v/>
      </c>
      <c r="E106" s="1" t="str">
        <f t="shared" si="5"/>
        <v/>
      </c>
    </row>
    <row r="107" spans="1:5" x14ac:dyDescent="0.25">
      <c r="A107" s="1">
        <f>'4-2'!A107</f>
        <v>43829</v>
      </c>
      <c r="B107">
        <f>'4-2'!C107</f>
        <v>16.510000000000002</v>
      </c>
      <c r="C107" s="13">
        <f t="shared" si="3"/>
        <v>7.1197737332773237E-3</v>
      </c>
      <c r="D107" t="str">
        <f t="shared" si="4"/>
        <v/>
      </c>
      <c r="E107" s="1" t="str">
        <f t="shared" si="5"/>
        <v/>
      </c>
    </row>
    <row r="108" spans="1:5" x14ac:dyDescent="0.25">
      <c r="A108" s="1">
        <f>'4-2'!A108</f>
        <v>43836</v>
      </c>
      <c r="B108">
        <f>'4-2'!C108</f>
        <v>16.953399999999998</v>
      </c>
      <c r="C108" s="13">
        <f t="shared" si="3"/>
        <v>2.6502145749446093E-2</v>
      </c>
      <c r="D108" t="str">
        <f t="shared" si="4"/>
        <v/>
      </c>
      <c r="E108" s="1" t="str">
        <f t="shared" si="5"/>
        <v/>
      </c>
    </row>
    <row r="109" spans="1:5" x14ac:dyDescent="0.25">
      <c r="A109" s="1">
        <f>'4-2'!A109</f>
        <v>43843</v>
      </c>
      <c r="B109">
        <f>'4-2'!C109</f>
        <v>17.225000000000001</v>
      </c>
      <c r="C109" s="13">
        <f t="shared" si="3"/>
        <v>1.5893413218239782E-2</v>
      </c>
      <c r="D109" t="str">
        <f t="shared" si="4"/>
        <v/>
      </c>
      <c r="E109" s="1" t="str">
        <f t="shared" si="5"/>
        <v/>
      </c>
    </row>
    <row r="110" spans="1:5" x14ac:dyDescent="0.25">
      <c r="A110" s="1">
        <f>'4-2'!A110</f>
        <v>43850</v>
      </c>
      <c r="B110">
        <f>'4-2'!C110</f>
        <v>17.214469999999999</v>
      </c>
      <c r="C110" s="13">
        <f t="shared" si="3"/>
        <v>-6.1150768743756245E-4</v>
      </c>
      <c r="D110" t="str">
        <f t="shared" si="4"/>
        <v/>
      </c>
      <c r="E110" s="1" t="str">
        <f t="shared" si="5"/>
        <v/>
      </c>
    </row>
    <row r="111" spans="1:5" x14ac:dyDescent="0.25">
      <c r="A111" s="1">
        <f>'4-2'!A111</f>
        <v>43857</v>
      </c>
      <c r="B111">
        <f>'4-2'!C111</f>
        <v>16</v>
      </c>
      <c r="C111" s="13">
        <f t="shared" si="3"/>
        <v>-7.3161586972503745E-2</v>
      </c>
      <c r="D111" t="str">
        <f t="shared" si="4"/>
        <v/>
      </c>
      <c r="E111" s="1" t="str">
        <f t="shared" si="5"/>
        <v/>
      </c>
    </row>
    <row r="112" spans="1:5" x14ac:dyDescent="0.25">
      <c r="A112" s="1">
        <f>'4-2'!A112</f>
        <v>43864</v>
      </c>
      <c r="B112">
        <f>'4-2'!C112</f>
        <v>15.887449999999999</v>
      </c>
      <c r="C112" s="13">
        <f t="shared" si="3"/>
        <v>-7.0592328574066165E-3</v>
      </c>
      <c r="D112" t="str">
        <f t="shared" si="4"/>
        <v/>
      </c>
      <c r="E112" s="1" t="str">
        <f t="shared" si="5"/>
        <v/>
      </c>
    </row>
    <row r="113" spans="1:5" x14ac:dyDescent="0.25">
      <c r="A113" s="1">
        <f>'4-2'!A113</f>
        <v>43871</v>
      </c>
      <c r="B113">
        <f>'4-2'!C113</f>
        <v>15.9</v>
      </c>
      <c r="C113" s="13">
        <f t="shared" si="3"/>
        <v>7.8961984381153982E-4</v>
      </c>
      <c r="D113" t="str">
        <f t="shared" si="4"/>
        <v/>
      </c>
      <c r="E113" s="1" t="str">
        <f t="shared" si="5"/>
        <v/>
      </c>
    </row>
    <row r="114" spans="1:5" x14ac:dyDescent="0.25">
      <c r="A114" s="1">
        <f>'4-2'!A114</f>
        <v>43878</v>
      </c>
      <c r="B114">
        <f>'4-2'!C114</f>
        <v>15.83</v>
      </c>
      <c r="C114" s="13">
        <f t="shared" si="3"/>
        <v>-4.4122353332651798E-3</v>
      </c>
      <c r="D114" t="str">
        <f t="shared" si="4"/>
        <v/>
      </c>
      <c r="E114" s="1" t="str">
        <f t="shared" si="5"/>
        <v/>
      </c>
    </row>
    <row r="115" spans="1:5" x14ac:dyDescent="0.25">
      <c r="A115" s="1">
        <f>'4-2'!A115</f>
        <v>43885</v>
      </c>
      <c r="B115">
        <f>'4-2'!C115</f>
        <v>14.065</v>
      </c>
      <c r="C115" s="13">
        <f t="shared" si="3"/>
        <v>-0.11821743195110068</v>
      </c>
      <c r="D115" t="str">
        <f t="shared" si="4"/>
        <v/>
      </c>
      <c r="E115" s="1" t="str">
        <f t="shared" si="5"/>
        <v/>
      </c>
    </row>
    <row r="116" spans="1:5" x14ac:dyDescent="0.25">
      <c r="A116" s="1">
        <f>'4-2'!A116</f>
        <v>43892</v>
      </c>
      <c r="B116">
        <f>'4-2'!C116</f>
        <v>13.1228</v>
      </c>
      <c r="C116" s="13">
        <f t="shared" si="3"/>
        <v>-6.9338266561394413E-2</v>
      </c>
      <c r="D116" t="str">
        <f t="shared" si="4"/>
        <v/>
      </c>
      <c r="E116" s="1" t="str">
        <f t="shared" si="5"/>
        <v/>
      </c>
    </row>
    <row r="117" spans="1:5" x14ac:dyDescent="0.25">
      <c r="A117" s="1">
        <f>'4-2'!A117</f>
        <v>43899</v>
      </c>
      <c r="B117">
        <f>'4-2'!C117</f>
        <v>10.8</v>
      </c>
      <c r="C117" s="13">
        <f t="shared" si="3"/>
        <v>-0.19480504125025178</v>
      </c>
      <c r="D117">
        <f t="shared" si="4"/>
        <v>-0.19480504125025178</v>
      </c>
      <c r="E117" s="1">
        <f t="shared" si="5"/>
        <v>43899</v>
      </c>
    </row>
    <row r="118" spans="1:5" x14ac:dyDescent="0.25">
      <c r="A118" s="1">
        <f>'4-2'!A118</f>
        <v>43906</v>
      </c>
      <c r="B118">
        <f>'4-2'!C118</f>
        <v>9.7200000000000006</v>
      </c>
      <c r="C118" s="13">
        <f t="shared" si="3"/>
        <v>-0.10536051565782634</v>
      </c>
      <c r="D118" t="str">
        <f t="shared" si="4"/>
        <v/>
      </c>
      <c r="E118" s="1" t="str">
        <f t="shared" si="5"/>
        <v/>
      </c>
    </row>
    <row r="119" spans="1:5" x14ac:dyDescent="0.25">
      <c r="A119" s="1">
        <f>'4-2'!A119</f>
        <v>43913</v>
      </c>
      <c r="B119">
        <f>'4-2'!C119</f>
        <v>8.9640000000000004</v>
      </c>
      <c r="C119" s="13">
        <f t="shared" si="3"/>
        <v>-8.0969062533667202E-2</v>
      </c>
      <c r="D119" t="str">
        <f t="shared" si="4"/>
        <v/>
      </c>
      <c r="E119" s="1" t="str">
        <f t="shared" si="5"/>
        <v/>
      </c>
    </row>
    <row r="120" spans="1:5" x14ac:dyDescent="0.25">
      <c r="A120" s="1">
        <f>'4-2'!A120</f>
        <v>43920</v>
      </c>
      <c r="B120">
        <f>'4-2'!C120</f>
        <v>9.5943000000000005</v>
      </c>
      <c r="C120" s="13">
        <f t="shared" si="3"/>
        <v>6.7952616195774418E-2</v>
      </c>
      <c r="D120" t="str">
        <f t="shared" si="4"/>
        <v/>
      </c>
      <c r="E120" s="1" t="str">
        <f t="shared" si="5"/>
        <v/>
      </c>
    </row>
    <row r="121" spans="1:5" x14ac:dyDescent="0.25">
      <c r="A121" s="1">
        <f>'4-2'!A121</f>
        <v>43927</v>
      </c>
      <c r="B121">
        <f>'4-2'!C121</f>
        <v>10.93</v>
      </c>
      <c r="C121" s="13">
        <f t="shared" si="3"/>
        <v>0.1303421300539922</v>
      </c>
      <c r="D121">
        <f t="shared" si="4"/>
        <v>0.1303421300539922</v>
      </c>
      <c r="E121" s="1">
        <f t="shared" si="5"/>
        <v>43927</v>
      </c>
    </row>
    <row r="122" spans="1:5" x14ac:dyDescent="0.25">
      <c r="A122" s="1">
        <f>'4-2'!A122</f>
        <v>43934</v>
      </c>
      <c r="B122">
        <f>'4-2'!C122</f>
        <v>10.33</v>
      </c>
      <c r="C122" s="13">
        <f t="shared" si="3"/>
        <v>-5.6459019056899873E-2</v>
      </c>
      <c r="D122" t="str">
        <f t="shared" si="4"/>
        <v/>
      </c>
      <c r="E122" s="1" t="str">
        <f t="shared" si="5"/>
        <v/>
      </c>
    </row>
    <row r="123" spans="1:5" x14ac:dyDescent="0.25">
      <c r="A123" s="1">
        <f>'4-2'!A123</f>
        <v>43941</v>
      </c>
      <c r="B123">
        <f>'4-2'!C123</f>
        <v>10.1</v>
      </c>
      <c r="C123" s="13">
        <f t="shared" si="3"/>
        <v>-2.2516859284333446E-2</v>
      </c>
      <c r="D123" t="str">
        <f t="shared" si="4"/>
        <v/>
      </c>
      <c r="E123" s="1" t="str">
        <f t="shared" si="5"/>
        <v/>
      </c>
    </row>
    <row r="124" spans="1:5" x14ac:dyDescent="0.25">
      <c r="A124" s="1">
        <f>'4-2'!A124</f>
        <v>43948</v>
      </c>
      <c r="B124">
        <f>'4-2'!C124</f>
        <v>10.39</v>
      </c>
      <c r="C124" s="13">
        <f t="shared" si="3"/>
        <v>2.8308381263922211E-2</v>
      </c>
      <c r="D124" t="str">
        <f t="shared" si="4"/>
        <v/>
      </c>
      <c r="E124" s="1" t="str">
        <f t="shared" si="5"/>
        <v/>
      </c>
    </row>
    <row r="125" spans="1:5" x14ac:dyDescent="0.25">
      <c r="A125" s="1">
        <f>'4-2'!A125</f>
        <v>43955</v>
      </c>
      <c r="B125">
        <f>'4-2'!C125</f>
        <v>10.565</v>
      </c>
      <c r="C125" s="13">
        <f t="shared" si="3"/>
        <v>1.6702845956884094E-2</v>
      </c>
      <c r="D125" t="str">
        <f t="shared" si="4"/>
        <v/>
      </c>
      <c r="E125" s="1" t="str">
        <f t="shared" si="5"/>
        <v/>
      </c>
    </row>
    <row r="126" spans="1:5" x14ac:dyDescent="0.25">
      <c r="A126" s="1">
        <f>'4-2'!A126</f>
        <v>43962</v>
      </c>
      <c r="B126">
        <f>'4-2'!C126</f>
        <v>9.9779999999999998</v>
      </c>
      <c r="C126" s="13">
        <f t="shared" si="3"/>
        <v>-5.7163981629174465E-2</v>
      </c>
      <c r="D126" t="str">
        <f t="shared" si="4"/>
        <v/>
      </c>
      <c r="E126" s="1" t="str">
        <f t="shared" si="5"/>
        <v/>
      </c>
    </row>
    <row r="127" spans="1:5" x14ac:dyDescent="0.25">
      <c r="A127" s="1">
        <f>'4-2'!A127</f>
        <v>43969</v>
      </c>
      <c r="B127">
        <f>'4-2'!C127</f>
        <v>10.5007</v>
      </c>
      <c r="C127" s="13">
        <f t="shared" si="3"/>
        <v>5.1059252169175284E-2</v>
      </c>
      <c r="D127" t="str">
        <f t="shared" si="4"/>
        <v/>
      </c>
      <c r="E127" s="1" t="str">
        <f t="shared" si="5"/>
        <v/>
      </c>
    </row>
    <row r="128" spans="1:5" x14ac:dyDescent="0.25">
      <c r="A128" s="1">
        <f>'4-2'!A128</f>
        <v>43976</v>
      </c>
      <c r="B128">
        <f>'4-2'!C128</f>
        <v>11.390510000000001</v>
      </c>
      <c r="C128" s="13">
        <f t="shared" si="3"/>
        <v>8.1338630968052605E-2</v>
      </c>
      <c r="D128" t="str">
        <f t="shared" si="4"/>
        <v/>
      </c>
      <c r="E128" s="1" t="str">
        <f t="shared" si="5"/>
        <v/>
      </c>
    </row>
    <row r="129" spans="1:5" x14ac:dyDescent="0.25">
      <c r="A129" s="1">
        <f>'4-2'!A129</f>
        <v>43983</v>
      </c>
      <c r="B129">
        <f>'4-2'!C129</f>
        <v>12.89</v>
      </c>
      <c r="C129" s="13">
        <f t="shared" si="3"/>
        <v>0.12367126437502263</v>
      </c>
      <c r="D129" t="str">
        <f t="shared" si="4"/>
        <v/>
      </c>
      <c r="E129" s="1" t="str">
        <f t="shared" si="5"/>
        <v/>
      </c>
    </row>
    <row r="130" spans="1:5" x14ac:dyDescent="0.25">
      <c r="A130" s="1">
        <f>'4-2'!A130</f>
        <v>43990</v>
      </c>
      <c r="B130">
        <f>'4-2'!C130</f>
        <v>11.994999999999999</v>
      </c>
      <c r="C130" s="13">
        <f t="shared" si="3"/>
        <v>-7.1961920659438405E-2</v>
      </c>
      <c r="D130" t="str">
        <f t="shared" si="4"/>
        <v/>
      </c>
      <c r="E130" s="1" t="str">
        <f t="shared" si="5"/>
        <v/>
      </c>
    </row>
    <row r="131" spans="1:5" x14ac:dyDescent="0.25">
      <c r="A131" s="1">
        <f>'4-2'!A131</f>
        <v>43997</v>
      </c>
      <c r="B131">
        <f>'4-2'!C131</f>
        <v>11.752000000000001</v>
      </c>
      <c r="C131" s="13">
        <f t="shared" si="3"/>
        <v>-2.0466457420081685E-2</v>
      </c>
      <c r="D131" t="str">
        <f t="shared" si="4"/>
        <v/>
      </c>
      <c r="E131" s="1" t="str">
        <f t="shared" si="5"/>
        <v/>
      </c>
    </row>
    <row r="132" spans="1:5" x14ac:dyDescent="0.25">
      <c r="A132" s="1">
        <f>'4-2'!A132</f>
        <v>44109</v>
      </c>
      <c r="B132">
        <f>'4-2'!C132</f>
        <v>10.71</v>
      </c>
      <c r="C132" s="13">
        <f t="shared" ref="C132:C150" si="6">LN(B132)-LN(B131)</f>
        <v>-9.2845554411918663E-2</v>
      </c>
      <c r="D132" t="str">
        <f t="shared" si="4"/>
        <v/>
      </c>
      <c r="E132" s="1" t="str">
        <f t="shared" si="5"/>
        <v/>
      </c>
    </row>
    <row r="133" spans="1:5" x14ac:dyDescent="0.25">
      <c r="A133" s="1">
        <f>'4-2'!A133</f>
        <v>44116</v>
      </c>
      <c r="B133">
        <f>'4-2'!C133</f>
        <v>10.33</v>
      </c>
      <c r="C133" s="13">
        <f t="shared" si="6"/>
        <v>-3.6125601328110157E-2</v>
      </c>
      <c r="D133" t="str">
        <f t="shared" si="4"/>
        <v/>
      </c>
      <c r="E133" s="1" t="str">
        <f t="shared" si="5"/>
        <v/>
      </c>
    </row>
    <row r="134" spans="1:5" x14ac:dyDescent="0.25">
      <c r="A134" s="1">
        <f>'4-2'!A134</f>
        <v>44123</v>
      </c>
      <c r="B134">
        <f>'4-2'!C134</f>
        <v>11.2067</v>
      </c>
      <c r="C134" s="13">
        <f t="shared" si="6"/>
        <v>8.1459530596377228E-2</v>
      </c>
      <c r="D134" t="str">
        <f t="shared" si="4"/>
        <v/>
      </c>
      <c r="E134" s="1" t="str">
        <f t="shared" si="5"/>
        <v/>
      </c>
    </row>
    <row r="135" spans="1:5" x14ac:dyDescent="0.25">
      <c r="A135" s="1">
        <f>'4-2'!A135</f>
        <v>44130</v>
      </c>
      <c r="B135">
        <f>'4-2'!C135</f>
        <v>10.282349999999999</v>
      </c>
      <c r="C135" s="13">
        <f t="shared" si="6"/>
        <v>-8.6082980603936488E-2</v>
      </c>
      <c r="D135" t="str">
        <f t="shared" ref="D135:D150" si="7">IF(OR(C135&lt;($D$2-1.5*$E$3),C135&gt;($E$2+1.5*$E$3)),C135,"")</f>
        <v/>
      </c>
      <c r="E135" s="1" t="str">
        <f t="shared" ref="E135:E150" si="8">IF(D135&lt;&gt;"",A135,"")</f>
        <v/>
      </c>
    </row>
    <row r="136" spans="1:5" x14ac:dyDescent="0.25">
      <c r="A136" s="1">
        <f>'4-2'!A136</f>
        <v>44137</v>
      </c>
      <c r="B136">
        <f>'4-2'!C136</f>
        <v>11.28</v>
      </c>
      <c r="C136" s="13">
        <f t="shared" si="6"/>
        <v>9.2602412945924861E-2</v>
      </c>
      <c r="D136" t="str">
        <f t="shared" si="7"/>
        <v/>
      </c>
      <c r="E136" s="1" t="str">
        <f t="shared" si="8"/>
        <v/>
      </c>
    </row>
    <row r="137" spans="1:5" x14ac:dyDescent="0.25">
      <c r="A137" s="1">
        <f>'4-2'!A137</f>
        <v>44144</v>
      </c>
      <c r="B137">
        <f>'4-2'!C137</f>
        <v>12.93</v>
      </c>
      <c r="C137" s="13">
        <f t="shared" si="6"/>
        <v>0.13651894671385323</v>
      </c>
      <c r="D137">
        <f t="shared" si="7"/>
        <v>0.13651894671385323</v>
      </c>
      <c r="E137" s="1">
        <f t="shared" si="8"/>
        <v>44144</v>
      </c>
    </row>
    <row r="138" spans="1:5" x14ac:dyDescent="0.25">
      <c r="A138" s="1">
        <f>'4-2'!A138</f>
        <v>44151</v>
      </c>
      <c r="B138">
        <f>'4-2'!C138</f>
        <v>12.93</v>
      </c>
      <c r="C138" s="13">
        <f t="shared" si="6"/>
        <v>0</v>
      </c>
      <c r="D138" t="str">
        <f t="shared" si="7"/>
        <v/>
      </c>
      <c r="E138" s="1" t="str">
        <f t="shared" si="8"/>
        <v/>
      </c>
    </row>
    <row r="139" spans="1:5" x14ac:dyDescent="0.25">
      <c r="A139" s="1">
        <f>'4-2'!A139</f>
        <v>44158</v>
      </c>
      <c r="B139">
        <f>'4-2'!C139</f>
        <v>13.595000000000001</v>
      </c>
      <c r="C139" s="13">
        <f t="shared" si="6"/>
        <v>5.0151885300667942E-2</v>
      </c>
      <c r="D139" t="str">
        <f t="shared" si="7"/>
        <v/>
      </c>
      <c r="E139" s="1" t="str">
        <f t="shared" si="8"/>
        <v/>
      </c>
    </row>
    <row r="140" spans="1:5" x14ac:dyDescent="0.25">
      <c r="A140" s="1">
        <f>'4-2'!A140</f>
        <v>44165</v>
      </c>
      <c r="B140">
        <f>'4-2'!C140</f>
        <v>14.895160000000001</v>
      </c>
      <c r="C140" s="13">
        <f t="shared" si="6"/>
        <v>9.1334249882802698E-2</v>
      </c>
      <c r="D140" t="str">
        <f t="shared" si="7"/>
        <v/>
      </c>
      <c r="E140" s="1" t="str">
        <f t="shared" si="8"/>
        <v/>
      </c>
    </row>
    <row r="141" spans="1:5" x14ac:dyDescent="0.25">
      <c r="A141" s="1">
        <f>'4-2'!A141</f>
        <v>44172</v>
      </c>
      <c r="B141">
        <f>'4-2'!C141</f>
        <v>15.86</v>
      </c>
      <c r="C141" s="13">
        <f t="shared" si="6"/>
        <v>6.2763888239464993E-2</v>
      </c>
      <c r="D141" t="str">
        <f t="shared" si="7"/>
        <v/>
      </c>
      <c r="E141" s="1" t="str">
        <f t="shared" si="8"/>
        <v/>
      </c>
    </row>
    <row r="142" spans="1:5" x14ac:dyDescent="0.25">
      <c r="A142" s="1">
        <f>'4-2'!A142</f>
        <v>44179</v>
      </c>
      <c r="B142">
        <f>'4-2'!C142</f>
        <v>14.925000000000001</v>
      </c>
      <c r="C142" s="13">
        <f t="shared" si="6"/>
        <v>-6.0762556928035671E-2</v>
      </c>
      <c r="D142" t="str">
        <f t="shared" si="7"/>
        <v/>
      </c>
      <c r="E142" s="1" t="str">
        <f t="shared" si="8"/>
        <v/>
      </c>
    </row>
    <row r="143" spans="1:5" x14ac:dyDescent="0.25">
      <c r="A143" s="1">
        <f>'4-2'!A143</f>
        <v>44186</v>
      </c>
      <c r="B143">
        <f>'4-2'!C143</f>
        <v>14.62</v>
      </c>
      <c r="C143" s="13">
        <f t="shared" si="6"/>
        <v>-2.0647204957033427E-2</v>
      </c>
      <c r="D143" t="str">
        <f t="shared" si="7"/>
        <v/>
      </c>
      <c r="E143" s="1" t="str">
        <f t="shared" si="8"/>
        <v/>
      </c>
    </row>
    <row r="144" spans="1:5" x14ac:dyDescent="0.25">
      <c r="A144" s="1">
        <f>'4-2'!A144</f>
        <v>44193</v>
      </c>
      <c r="B144">
        <f>'4-2'!C144</f>
        <v>14.52</v>
      </c>
      <c r="C144" s="13">
        <f t="shared" si="6"/>
        <v>-6.8634449249826979E-3</v>
      </c>
      <c r="D144" t="str">
        <f t="shared" si="7"/>
        <v/>
      </c>
      <c r="E144" s="1" t="str">
        <f t="shared" si="8"/>
        <v/>
      </c>
    </row>
    <row r="145" spans="1:5" x14ac:dyDescent="0.25">
      <c r="A145" s="1">
        <f>'4-2'!A145</f>
        <v>44200</v>
      </c>
      <c r="B145">
        <f>'4-2'!C145</f>
        <v>15.615</v>
      </c>
      <c r="C145" s="13">
        <f t="shared" si="6"/>
        <v>7.2704981338392205E-2</v>
      </c>
      <c r="D145" t="str">
        <f t="shared" si="7"/>
        <v/>
      </c>
      <c r="E145" s="1" t="str">
        <f t="shared" si="8"/>
        <v/>
      </c>
    </row>
    <row r="146" spans="1:5" x14ac:dyDescent="0.25">
      <c r="A146" s="1">
        <f>'4-2'!A146</f>
        <v>44207</v>
      </c>
      <c r="B146">
        <f>'4-2'!C146</f>
        <v>15.1</v>
      </c>
      <c r="C146" s="13">
        <f t="shared" si="6"/>
        <v>-3.3537246914163266E-2</v>
      </c>
      <c r="D146" t="str">
        <f t="shared" si="7"/>
        <v/>
      </c>
      <c r="E146" s="1" t="str">
        <f t="shared" si="8"/>
        <v/>
      </c>
    </row>
    <row r="147" spans="1:5" x14ac:dyDescent="0.25">
      <c r="A147" s="1">
        <f>'4-2'!A147</f>
        <v>44214</v>
      </c>
      <c r="B147">
        <f>'4-2'!C147</f>
        <v>14.27</v>
      </c>
      <c r="C147" s="13">
        <f t="shared" si="6"/>
        <v>-5.6535312332133714E-2</v>
      </c>
      <c r="D147" t="str">
        <f t="shared" si="7"/>
        <v/>
      </c>
      <c r="E147" s="1" t="str">
        <f t="shared" si="8"/>
        <v/>
      </c>
    </row>
    <row r="148" spans="1:5" x14ac:dyDescent="0.25">
      <c r="A148" s="1">
        <f>'4-2'!A148</f>
        <v>44221</v>
      </c>
      <c r="B148">
        <f>'4-2'!C148</f>
        <v>13.76</v>
      </c>
      <c r="C148" s="13">
        <f t="shared" si="6"/>
        <v>-3.6393598983547548E-2</v>
      </c>
      <c r="D148" t="str">
        <f t="shared" si="7"/>
        <v/>
      </c>
      <c r="E148" s="1" t="str">
        <f t="shared" si="8"/>
        <v/>
      </c>
    </row>
    <row r="149" spans="1:5" x14ac:dyDescent="0.25">
      <c r="A149" s="1">
        <f>'4-2'!A149</f>
        <v>44228</v>
      </c>
      <c r="B149">
        <f>'4-2'!C149</f>
        <v>14.6</v>
      </c>
      <c r="C149" s="13">
        <f t="shared" si="6"/>
        <v>5.9255696209093323E-2</v>
      </c>
      <c r="D149" t="str">
        <f t="shared" si="7"/>
        <v/>
      </c>
      <c r="E149" s="1" t="str">
        <f t="shared" si="8"/>
        <v/>
      </c>
    </row>
    <row r="150" spans="1:5" x14ac:dyDescent="0.25">
      <c r="A150" s="1">
        <f>'4-2'!A150</f>
        <v>44235</v>
      </c>
      <c r="B150">
        <f>'4-2'!C150</f>
        <v>14.41</v>
      </c>
      <c r="C150" s="13">
        <f t="shared" si="6"/>
        <v>-1.3099118702859958E-2</v>
      </c>
      <c r="D150" t="str">
        <f t="shared" si="7"/>
        <v/>
      </c>
      <c r="E150" s="1" t="str">
        <f t="shared" si="8"/>
        <v/>
      </c>
    </row>
    <row r="151" spans="1:5" x14ac:dyDescent="0.25">
      <c r="A151" s="1"/>
      <c r="C151" s="13"/>
      <c r="E151" s="1"/>
    </row>
    <row r="152" spans="1:5" x14ac:dyDescent="0.25">
      <c r="A152" s="1"/>
      <c r="C152" s="13"/>
      <c r="E152" s="1"/>
    </row>
    <row r="153" spans="1:5" x14ac:dyDescent="0.25">
      <c r="A153" s="1"/>
      <c r="C153" s="13"/>
      <c r="E153" s="1"/>
    </row>
    <row r="154" spans="1:5" x14ac:dyDescent="0.25">
      <c r="A154" s="1"/>
      <c r="C154" s="13"/>
      <c r="E154" s="1"/>
    </row>
    <row r="155" spans="1:5" x14ac:dyDescent="0.25">
      <c r="A155" s="1"/>
      <c r="C155" s="13"/>
      <c r="E155" s="1"/>
    </row>
    <row r="156" spans="1:5" x14ac:dyDescent="0.25">
      <c r="A156" s="1"/>
      <c r="C156" s="13"/>
      <c r="E156" s="1"/>
    </row>
    <row r="157" spans="1:5" x14ac:dyDescent="0.25">
      <c r="A157" s="1"/>
      <c r="C157" s="13"/>
      <c r="E157" s="1"/>
    </row>
    <row r="158" spans="1:5" x14ac:dyDescent="0.25">
      <c r="A158" s="1"/>
      <c r="C158" s="13"/>
      <c r="E158" s="1"/>
    </row>
    <row r="159" spans="1:5" x14ac:dyDescent="0.25">
      <c r="A159" s="1"/>
      <c r="C159" s="13"/>
      <c r="E159" s="1"/>
    </row>
    <row r="160" spans="1:5" x14ac:dyDescent="0.25">
      <c r="A160" s="1"/>
      <c r="C160" s="13"/>
      <c r="E160" s="1"/>
    </row>
    <row r="161" spans="1:5" x14ac:dyDescent="0.25">
      <c r="A161" s="1"/>
      <c r="C161" s="13"/>
      <c r="E161" s="1"/>
    </row>
    <row r="162" spans="1:5" x14ac:dyDescent="0.25">
      <c r="A162" s="1"/>
      <c r="C162" s="13"/>
      <c r="E162" s="1"/>
    </row>
    <row r="163" spans="1:5" x14ac:dyDescent="0.25">
      <c r="A163" s="1"/>
      <c r="C163" s="13"/>
      <c r="E163" s="1"/>
    </row>
    <row r="164" spans="1:5" x14ac:dyDescent="0.25">
      <c r="A164" s="1"/>
      <c r="C164" s="13"/>
      <c r="E164" s="1"/>
    </row>
    <row r="165" spans="1:5" x14ac:dyDescent="0.25">
      <c r="A165" s="1"/>
      <c r="C165" s="13"/>
      <c r="E165" s="1"/>
    </row>
    <row r="166" spans="1:5" x14ac:dyDescent="0.25">
      <c r="A166" s="1"/>
      <c r="C166" s="13"/>
      <c r="E166" s="1"/>
    </row>
    <row r="167" spans="1:5" x14ac:dyDescent="0.25">
      <c r="A167" s="1"/>
      <c r="C167" s="13"/>
      <c r="E167" s="1"/>
    </row>
    <row r="168" spans="1:5" x14ac:dyDescent="0.25">
      <c r="A168" s="1"/>
      <c r="C168" s="13"/>
      <c r="E168" s="1"/>
    </row>
    <row r="169" spans="1:5" x14ac:dyDescent="0.25">
      <c r="A169" s="1"/>
      <c r="C169" s="13"/>
      <c r="E169" s="1"/>
    </row>
    <row r="170" spans="1:5" x14ac:dyDescent="0.25">
      <c r="A170" s="1"/>
      <c r="C170" s="13"/>
      <c r="E170" s="1"/>
    </row>
    <row r="171" spans="1:5" x14ac:dyDescent="0.25">
      <c r="A171" s="1"/>
      <c r="C171" s="13"/>
      <c r="E171" s="1"/>
    </row>
    <row r="172" spans="1:5" x14ac:dyDescent="0.25">
      <c r="A172" s="1"/>
      <c r="C172" s="13"/>
      <c r="E172" s="1"/>
    </row>
    <row r="173" spans="1:5" x14ac:dyDescent="0.25">
      <c r="A173" s="1"/>
      <c r="C173" s="13"/>
      <c r="E173" s="1"/>
    </row>
    <row r="174" spans="1:5" x14ac:dyDescent="0.25">
      <c r="A174" s="1"/>
      <c r="C174" s="13"/>
      <c r="E174" s="1"/>
    </row>
    <row r="175" spans="1:5" x14ac:dyDescent="0.25">
      <c r="A175" s="1"/>
      <c r="C175" s="13"/>
      <c r="E175" s="1"/>
    </row>
    <row r="176" spans="1:5" x14ac:dyDescent="0.25">
      <c r="A176" s="1"/>
      <c r="C176" s="13"/>
      <c r="E176" s="1"/>
    </row>
    <row r="177" spans="1:5" x14ac:dyDescent="0.25">
      <c r="A177" s="1"/>
      <c r="C177" s="13"/>
      <c r="E177" s="1"/>
    </row>
    <row r="178" spans="1:5" x14ac:dyDescent="0.25">
      <c r="A178" s="1"/>
      <c r="C178" s="13"/>
      <c r="E178" s="1"/>
    </row>
    <row r="179" spans="1:5" x14ac:dyDescent="0.25">
      <c r="A179" s="1"/>
      <c r="C179" s="13"/>
      <c r="E179" s="1"/>
    </row>
    <row r="180" spans="1:5" x14ac:dyDescent="0.25">
      <c r="A180" s="1"/>
      <c r="C180" s="13"/>
      <c r="E180" s="1"/>
    </row>
    <row r="181" spans="1:5" x14ac:dyDescent="0.25">
      <c r="A181" s="1"/>
      <c r="C181" s="13"/>
      <c r="E181" s="1"/>
    </row>
    <row r="182" spans="1:5" x14ac:dyDescent="0.25">
      <c r="A182" s="1"/>
      <c r="C182" s="13"/>
      <c r="E182" s="1"/>
    </row>
    <row r="183" spans="1:5" x14ac:dyDescent="0.25">
      <c r="A183" s="1"/>
      <c r="C183" s="13"/>
      <c r="E183" s="1"/>
    </row>
    <row r="184" spans="1:5" x14ac:dyDescent="0.25">
      <c r="A184" s="1"/>
      <c r="C184" s="13"/>
      <c r="E184" s="1"/>
    </row>
    <row r="185" spans="1:5" x14ac:dyDescent="0.25">
      <c r="A185" s="1"/>
      <c r="C185" s="13"/>
      <c r="E185" s="1"/>
    </row>
    <row r="186" spans="1:5" x14ac:dyDescent="0.25">
      <c r="A186" s="1"/>
      <c r="C186" s="13"/>
      <c r="E186" s="1"/>
    </row>
    <row r="187" spans="1:5" x14ac:dyDescent="0.25">
      <c r="A187" s="1"/>
      <c r="C187" s="13"/>
      <c r="E187" s="1"/>
    </row>
    <row r="188" spans="1:5" x14ac:dyDescent="0.25">
      <c r="A188" s="1"/>
      <c r="C188" s="13"/>
      <c r="E188" s="1"/>
    </row>
    <row r="189" spans="1:5" x14ac:dyDescent="0.25">
      <c r="A189" s="1"/>
      <c r="C189" s="13"/>
      <c r="E189" s="1"/>
    </row>
    <row r="190" spans="1:5" x14ac:dyDescent="0.25">
      <c r="A190" s="1"/>
      <c r="C190" s="13"/>
      <c r="E190" s="1"/>
    </row>
    <row r="191" spans="1:5" x14ac:dyDescent="0.25">
      <c r="A191" s="1"/>
      <c r="C191" s="13"/>
      <c r="E191" s="1"/>
    </row>
    <row r="192" spans="1:5" x14ac:dyDescent="0.25">
      <c r="A192" s="1"/>
      <c r="C192" s="13"/>
      <c r="E192" s="1"/>
    </row>
    <row r="193" spans="1:5" x14ac:dyDescent="0.25">
      <c r="A193" s="1"/>
      <c r="C193" s="13"/>
      <c r="E193" s="1"/>
    </row>
    <row r="194" spans="1:5" x14ac:dyDescent="0.25">
      <c r="A194" s="1"/>
      <c r="C194" s="13"/>
      <c r="E194" s="1"/>
    </row>
    <row r="195" spans="1:5" x14ac:dyDescent="0.25">
      <c r="A195" s="1"/>
      <c r="C195" s="13"/>
      <c r="E195" s="1"/>
    </row>
    <row r="196" spans="1:5" x14ac:dyDescent="0.25">
      <c r="A196" s="1"/>
      <c r="C196" s="13"/>
      <c r="E196" s="1"/>
    </row>
    <row r="197" spans="1:5" x14ac:dyDescent="0.25">
      <c r="A197" s="1"/>
      <c r="C197" s="13"/>
      <c r="E197" s="1"/>
    </row>
    <row r="198" spans="1:5" x14ac:dyDescent="0.25">
      <c r="A198" s="1"/>
      <c r="C198" s="13"/>
      <c r="E198" s="1"/>
    </row>
    <row r="199" spans="1:5" x14ac:dyDescent="0.25">
      <c r="A199" s="1"/>
      <c r="C199" s="13"/>
      <c r="E199" s="1"/>
    </row>
    <row r="200" spans="1:5" x14ac:dyDescent="0.25">
      <c r="A200" s="1"/>
      <c r="C200" s="13"/>
      <c r="E200" s="1"/>
    </row>
    <row r="201" spans="1:5" x14ac:dyDescent="0.25">
      <c r="A201" s="1"/>
      <c r="C201" s="13"/>
      <c r="E201" s="1"/>
    </row>
    <row r="202" spans="1:5" x14ac:dyDescent="0.25">
      <c r="A202" s="1"/>
      <c r="C202" s="13"/>
      <c r="E202" s="1"/>
    </row>
    <row r="203" spans="1:5" x14ac:dyDescent="0.25">
      <c r="A203" s="1"/>
      <c r="C203" s="13"/>
      <c r="E203" s="1"/>
    </row>
    <row r="204" spans="1:5" x14ac:dyDescent="0.25">
      <c r="A204" s="1"/>
      <c r="C204" s="13"/>
      <c r="E204" s="1"/>
    </row>
    <row r="205" spans="1:5" x14ac:dyDescent="0.25">
      <c r="A205" s="1"/>
      <c r="C205" s="13"/>
      <c r="E205" s="1"/>
    </row>
    <row r="206" spans="1:5" x14ac:dyDescent="0.25">
      <c r="A206" s="1"/>
      <c r="C206" s="13"/>
      <c r="E206" s="1"/>
    </row>
    <row r="207" spans="1:5" x14ac:dyDescent="0.25">
      <c r="A207" s="1"/>
      <c r="C207" s="13"/>
      <c r="E207" s="1"/>
    </row>
    <row r="208" spans="1:5" x14ac:dyDescent="0.25">
      <c r="A208" s="1"/>
      <c r="C208" s="13"/>
      <c r="E208" s="1"/>
    </row>
    <row r="209" spans="1:5" x14ac:dyDescent="0.25">
      <c r="A209" s="1"/>
      <c r="C209" s="13"/>
      <c r="E209" s="1"/>
    </row>
    <row r="210" spans="1:5" x14ac:dyDescent="0.25">
      <c r="A210" s="1"/>
      <c r="C210" s="13"/>
      <c r="E210" s="1"/>
    </row>
    <row r="211" spans="1:5" x14ac:dyDescent="0.25">
      <c r="A211" s="1"/>
      <c r="C211" s="13"/>
      <c r="E211" s="1"/>
    </row>
    <row r="212" spans="1:5" x14ac:dyDescent="0.25">
      <c r="A212" s="1"/>
      <c r="C212" s="13"/>
      <c r="E212" s="1"/>
    </row>
    <row r="213" spans="1:5" x14ac:dyDescent="0.25">
      <c r="A213" s="1"/>
      <c r="C213" s="13"/>
      <c r="E213" s="1"/>
    </row>
    <row r="214" spans="1:5" x14ac:dyDescent="0.25">
      <c r="A214" s="1"/>
      <c r="C214" s="13"/>
      <c r="E214" s="1"/>
    </row>
    <row r="215" spans="1:5" x14ac:dyDescent="0.25">
      <c r="A215" s="1"/>
      <c r="C215" s="13"/>
      <c r="E215" s="1"/>
    </row>
    <row r="216" spans="1:5" x14ac:dyDescent="0.25">
      <c r="A216" s="1"/>
      <c r="C216" s="13"/>
      <c r="E216" s="1"/>
    </row>
    <row r="217" spans="1:5" x14ac:dyDescent="0.25">
      <c r="A217" s="1"/>
      <c r="C217" s="13"/>
      <c r="E217" s="1"/>
    </row>
    <row r="218" spans="1:5" x14ac:dyDescent="0.25">
      <c r="A218" s="1"/>
      <c r="C218" s="13"/>
      <c r="E218" s="1"/>
    </row>
    <row r="219" spans="1:5" x14ac:dyDescent="0.25">
      <c r="A219" s="1"/>
      <c r="C219" s="13"/>
      <c r="E219" s="1"/>
    </row>
    <row r="220" spans="1:5" x14ac:dyDescent="0.25">
      <c r="A220" s="1"/>
      <c r="C220" s="13"/>
      <c r="E220" s="1"/>
    </row>
    <row r="221" spans="1:5" x14ac:dyDescent="0.25">
      <c r="A221" s="1"/>
      <c r="C221" s="13"/>
      <c r="E221" s="1"/>
    </row>
    <row r="222" spans="1:5" x14ac:dyDescent="0.25">
      <c r="A222" s="1"/>
      <c r="C222" s="13"/>
      <c r="E222" s="1"/>
    </row>
    <row r="223" spans="1:5" x14ac:dyDescent="0.25">
      <c r="A223" s="1"/>
      <c r="C223" s="13"/>
      <c r="E223" s="1"/>
    </row>
    <row r="224" spans="1:5" x14ac:dyDescent="0.25">
      <c r="A224" s="1"/>
      <c r="C224" s="13"/>
      <c r="E224" s="1"/>
    </row>
    <row r="225" spans="1:5" x14ac:dyDescent="0.25">
      <c r="A225" s="1"/>
      <c r="C225" s="13"/>
      <c r="E225" s="1"/>
    </row>
    <row r="226" spans="1:5" x14ac:dyDescent="0.25">
      <c r="A226" s="1"/>
      <c r="C226" s="13"/>
      <c r="E226" s="1"/>
    </row>
    <row r="227" spans="1:5" x14ac:dyDescent="0.25">
      <c r="A227" s="1"/>
      <c r="C227" s="13"/>
      <c r="E227" s="1"/>
    </row>
    <row r="228" spans="1:5" x14ac:dyDescent="0.25">
      <c r="A228" s="1"/>
      <c r="C228" s="13"/>
      <c r="E228" s="1"/>
    </row>
    <row r="229" spans="1:5" x14ac:dyDescent="0.25">
      <c r="A229" s="1"/>
      <c r="C229" s="13"/>
      <c r="E229" s="1"/>
    </row>
    <row r="230" spans="1:5" x14ac:dyDescent="0.25">
      <c r="A230" s="1"/>
      <c r="C230" s="13"/>
      <c r="E230" s="1"/>
    </row>
    <row r="231" spans="1:5" x14ac:dyDescent="0.25">
      <c r="A231" s="1"/>
      <c r="C231" s="13"/>
      <c r="E231" s="1"/>
    </row>
    <row r="232" spans="1:5" x14ac:dyDescent="0.25">
      <c r="A232" s="1"/>
      <c r="C232" s="13"/>
      <c r="E232" s="1"/>
    </row>
    <row r="233" spans="1:5" x14ac:dyDescent="0.25">
      <c r="A233" s="1"/>
      <c r="C233" s="13"/>
      <c r="E233" s="1"/>
    </row>
    <row r="234" spans="1:5" x14ac:dyDescent="0.25">
      <c r="A234" s="1"/>
      <c r="C234" s="13"/>
      <c r="E234" s="1"/>
    </row>
    <row r="235" spans="1:5" x14ac:dyDescent="0.25">
      <c r="A235" s="1"/>
      <c r="C235" s="13"/>
      <c r="E235" s="1"/>
    </row>
    <row r="236" spans="1:5" x14ac:dyDescent="0.25">
      <c r="A236" s="1"/>
      <c r="C236" s="13"/>
      <c r="E236" s="1"/>
    </row>
    <row r="237" spans="1:5" x14ac:dyDescent="0.25">
      <c r="A237" s="1"/>
      <c r="C237" s="13"/>
      <c r="E237" s="1"/>
    </row>
    <row r="238" spans="1:5" x14ac:dyDescent="0.25">
      <c r="A238" s="1"/>
      <c r="C238" s="13"/>
      <c r="E238" s="1"/>
    </row>
    <row r="239" spans="1:5" x14ac:dyDescent="0.25">
      <c r="A239" s="1"/>
      <c r="C239" s="13"/>
      <c r="E239" s="1"/>
    </row>
    <row r="240" spans="1:5" x14ac:dyDescent="0.25">
      <c r="A240" s="1"/>
      <c r="C240" s="13"/>
      <c r="E240" s="1"/>
    </row>
    <row r="241" spans="1:5" x14ac:dyDescent="0.25">
      <c r="A241" s="1"/>
      <c r="C241" s="13"/>
      <c r="E241" s="1"/>
    </row>
    <row r="242" spans="1:5" x14ac:dyDescent="0.25">
      <c r="A242" s="1"/>
      <c r="C242" s="13"/>
      <c r="E242" s="1"/>
    </row>
    <row r="243" spans="1:5" x14ac:dyDescent="0.25">
      <c r="A243" s="1"/>
      <c r="C243" s="13"/>
      <c r="E243" s="1"/>
    </row>
    <row r="244" spans="1:5" x14ac:dyDescent="0.25">
      <c r="A244" s="1"/>
      <c r="C244" s="13"/>
      <c r="E244" s="1"/>
    </row>
    <row r="245" spans="1:5" x14ac:dyDescent="0.25">
      <c r="A245" s="1"/>
      <c r="C245" s="13"/>
      <c r="E245" s="1"/>
    </row>
    <row r="246" spans="1:5" x14ac:dyDescent="0.25">
      <c r="A246" s="1"/>
      <c r="C246" s="13"/>
      <c r="E246" s="1"/>
    </row>
    <row r="247" spans="1:5" x14ac:dyDescent="0.25">
      <c r="A247" s="1"/>
      <c r="C247" s="13"/>
      <c r="E247" s="1"/>
    </row>
    <row r="248" spans="1:5" x14ac:dyDescent="0.25">
      <c r="A248" s="1"/>
      <c r="C248" s="13"/>
      <c r="E248" s="1"/>
    </row>
    <row r="249" spans="1:5" x14ac:dyDescent="0.25">
      <c r="A249" s="1"/>
      <c r="C249" s="13"/>
      <c r="E249" s="1"/>
    </row>
    <row r="250" spans="1:5" x14ac:dyDescent="0.25">
      <c r="A250" s="1"/>
      <c r="C250" s="13"/>
      <c r="E250" s="1"/>
    </row>
    <row r="251" spans="1:5" x14ac:dyDescent="0.25">
      <c r="A251" s="1"/>
      <c r="C251" s="13"/>
      <c r="E251" s="1"/>
    </row>
    <row r="252" spans="1:5" x14ac:dyDescent="0.25">
      <c r="A252" s="1"/>
      <c r="C252" s="13"/>
      <c r="E252" s="1"/>
    </row>
    <row r="253" spans="1:5" x14ac:dyDescent="0.25">
      <c r="A253" s="1"/>
      <c r="C253" s="13"/>
      <c r="E253" s="1"/>
    </row>
    <row r="254" spans="1:5" x14ac:dyDescent="0.25">
      <c r="A254" s="1"/>
      <c r="C254" s="13"/>
      <c r="E254" s="1"/>
    </row>
    <row r="255" spans="1:5" x14ac:dyDescent="0.25">
      <c r="A255" s="1"/>
      <c r="C255" s="13"/>
      <c r="E255" s="1"/>
    </row>
    <row r="256" spans="1:5" x14ac:dyDescent="0.25">
      <c r="A256" s="1"/>
      <c r="C256" s="13"/>
      <c r="E256" s="1"/>
    </row>
    <row r="257" spans="1:5" x14ac:dyDescent="0.25">
      <c r="A257" s="1"/>
      <c r="C257" s="13"/>
      <c r="E257" s="1"/>
    </row>
    <row r="258" spans="1:5" x14ac:dyDescent="0.25">
      <c r="A258" s="1"/>
      <c r="C258" s="13"/>
      <c r="E258" s="1"/>
    </row>
    <row r="259" spans="1:5" x14ac:dyDescent="0.25">
      <c r="A259" s="1"/>
      <c r="C259" s="13"/>
      <c r="E259" s="1"/>
    </row>
    <row r="260" spans="1:5" x14ac:dyDescent="0.25">
      <c r="A260" s="1"/>
      <c r="C260" s="13"/>
      <c r="E260" s="1"/>
    </row>
    <row r="261" spans="1:5" x14ac:dyDescent="0.25">
      <c r="A261" s="1"/>
      <c r="C261" s="13"/>
      <c r="E261" s="1"/>
    </row>
    <row r="262" spans="1:5" x14ac:dyDescent="0.25">
      <c r="A262" s="1"/>
      <c r="C262" s="13"/>
      <c r="E262" s="1"/>
    </row>
    <row r="263" spans="1:5" x14ac:dyDescent="0.25">
      <c r="A263" s="1"/>
      <c r="C263" s="13"/>
      <c r="E263" s="1"/>
    </row>
    <row r="264" spans="1:5" x14ac:dyDescent="0.25">
      <c r="A264" s="1"/>
      <c r="C264" s="13"/>
      <c r="E264" s="1"/>
    </row>
    <row r="265" spans="1:5" x14ac:dyDescent="0.25">
      <c r="A265" s="1"/>
      <c r="C265" s="13"/>
      <c r="E265" s="1"/>
    </row>
    <row r="266" spans="1:5" x14ac:dyDescent="0.25">
      <c r="A266" s="1"/>
      <c r="C266" s="13"/>
      <c r="E266" s="1"/>
    </row>
    <row r="267" spans="1:5" x14ac:dyDescent="0.25">
      <c r="A267" s="1"/>
      <c r="C267" s="13"/>
      <c r="E267" s="1"/>
    </row>
    <row r="268" spans="1:5" x14ac:dyDescent="0.25">
      <c r="A268" s="1"/>
      <c r="C268" s="13"/>
      <c r="E268" s="1"/>
    </row>
    <row r="269" spans="1:5" x14ac:dyDescent="0.25">
      <c r="A269" s="1"/>
      <c r="C269" s="13"/>
      <c r="E269" s="1"/>
    </row>
    <row r="270" spans="1:5" x14ac:dyDescent="0.25">
      <c r="A270" s="1"/>
      <c r="C270" s="13"/>
      <c r="E270" s="1"/>
    </row>
    <row r="271" spans="1:5" x14ac:dyDescent="0.25">
      <c r="A271" s="1"/>
      <c r="C271" s="13"/>
      <c r="E271" s="1"/>
    </row>
    <row r="272" spans="1:5" x14ac:dyDescent="0.25">
      <c r="A272" s="1"/>
      <c r="C272" s="13"/>
      <c r="E272" s="1"/>
    </row>
    <row r="273" spans="1:5" x14ac:dyDescent="0.25">
      <c r="A273" s="1"/>
      <c r="C273" s="13"/>
      <c r="E273" s="1"/>
    </row>
    <row r="274" spans="1:5" x14ac:dyDescent="0.25">
      <c r="A274" s="1"/>
      <c r="C274" s="13"/>
      <c r="E274" s="1"/>
    </row>
    <row r="275" spans="1:5" x14ac:dyDescent="0.25">
      <c r="A275" s="1"/>
      <c r="C275" s="13"/>
      <c r="E275" s="1"/>
    </row>
    <row r="276" spans="1:5" x14ac:dyDescent="0.25">
      <c r="A276" s="1"/>
      <c r="C276" s="13"/>
      <c r="E276" s="1"/>
    </row>
    <row r="277" spans="1:5" x14ac:dyDescent="0.25">
      <c r="A277" s="1"/>
      <c r="C277" s="13"/>
      <c r="E277" s="1"/>
    </row>
    <row r="278" spans="1:5" x14ac:dyDescent="0.25">
      <c r="A278" s="1"/>
      <c r="C278" s="13"/>
      <c r="E278" s="1"/>
    </row>
    <row r="279" spans="1:5" x14ac:dyDescent="0.25">
      <c r="A279" s="1"/>
      <c r="C279" s="13"/>
      <c r="E279" s="1"/>
    </row>
    <row r="280" spans="1:5" x14ac:dyDescent="0.25">
      <c r="A280" s="1"/>
      <c r="C280" s="13"/>
      <c r="E280" s="1"/>
    </row>
    <row r="281" spans="1:5" x14ac:dyDescent="0.25">
      <c r="A281" s="1"/>
      <c r="C281" s="13"/>
      <c r="E281" s="1"/>
    </row>
    <row r="282" spans="1:5" x14ac:dyDescent="0.25">
      <c r="A282" s="1"/>
      <c r="C282" s="13"/>
      <c r="E282" s="1"/>
    </row>
    <row r="283" spans="1:5" x14ac:dyDescent="0.25">
      <c r="A283" s="1"/>
      <c r="C283" s="13"/>
      <c r="E283" s="1"/>
    </row>
    <row r="284" spans="1:5" x14ac:dyDescent="0.25">
      <c r="A284" s="1"/>
      <c r="C284" s="13"/>
      <c r="E284" s="1"/>
    </row>
    <row r="285" spans="1:5" x14ac:dyDescent="0.25">
      <c r="A285" s="1"/>
      <c r="C285" s="13"/>
      <c r="E285" s="1"/>
    </row>
    <row r="286" spans="1:5" x14ac:dyDescent="0.25">
      <c r="A286" s="1"/>
      <c r="C286" s="13"/>
      <c r="E286" s="1"/>
    </row>
    <row r="287" spans="1:5" x14ac:dyDescent="0.25">
      <c r="A287" s="1"/>
      <c r="C287" s="13"/>
      <c r="E287" s="1"/>
    </row>
    <row r="288" spans="1:5" x14ac:dyDescent="0.25">
      <c r="A288" s="1"/>
      <c r="C288" s="13"/>
      <c r="E288" s="1"/>
    </row>
    <row r="289" spans="1:5" x14ac:dyDescent="0.25">
      <c r="A289" s="1"/>
      <c r="C289" s="13"/>
      <c r="E289" s="1"/>
    </row>
    <row r="290" spans="1:5" x14ac:dyDescent="0.25">
      <c r="A290" s="1"/>
      <c r="C290" s="13"/>
      <c r="E290" s="1"/>
    </row>
    <row r="291" spans="1:5" x14ac:dyDescent="0.25">
      <c r="A291" s="1"/>
      <c r="C291" s="13"/>
      <c r="E291" s="1"/>
    </row>
    <row r="292" spans="1:5" x14ac:dyDescent="0.25">
      <c r="A292" s="1"/>
      <c r="C292" s="13"/>
      <c r="E292" s="1"/>
    </row>
    <row r="293" spans="1:5" x14ac:dyDescent="0.25">
      <c r="A293" s="1"/>
      <c r="C293" s="13"/>
      <c r="E293" s="1"/>
    </row>
    <row r="294" spans="1:5" x14ac:dyDescent="0.25">
      <c r="A294" s="1"/>
      <c r="C294" s="13"/>
      <c r="E294" s="1"/>
    </row>
    <row r="295" spans="1:5" x14ac:dyDescent="0.25">
      <c r="A295" s="1"/>
      <c r="C295" s="13"/>
      <c r="E295" s="1"/>
    </row>
    <row r="296" spans="1:5" x14ac:dyDescent="0.25">
      <c r="A296" s="1"/>
      <c r="C296" s="13"/>
      <c r="E296" s="1"/>
    </row>
    <row r="297" spans="1:5" x14ac:dyDescent="0.25">
      <c r="A297" s="1"/>
      <c r="C297" s="13"/>
      <c r="E297" s="1"/>
    </row>
    <row r="298" spans="1:5" x14ac:dyDescent="0.25">
      <c r="A298" s="1"/>
      <c r="C298" s="13"/>
      <c r="E298" s="1"/>
    </row>
    <row r="299" spans="1:5" x14ac:dyDescent="0.25">
      <c r="A299" s="1"/>
      <c r="C299" s="13"/>
      <c r="E299" s="1"/>
    </row>
    <row r="300" spans="1:5" x14ac:dyDescent="0.25">
      <c r="A300" s="1"/>
      <c r="C300" s="13"/>
      <c r="E300" s="1"/>
    </row>
    <row r="301" spans="1:5" x14ac:dyDescent="0.25">
      <c r="A301" s="1"/>
      <c r="C301" s="13"/>
      <c r="E301" s="1"/>
    </row>
    <row r="302" spans="1:5" x14ac:dyDescent="0.25">
      <c r="A302" s="1"/>
      <c r="C302" s="13"/>
      <c r="E302" s="1"/>
    </row>
    <row r="303" spans="1:5" x14ac:dyDescent="0.25">
      <c r="A303" s="1"/>
      <c r="C303" s="13"/>
      <c r="E303" s="1"/>
    </row>
    <row r="304" spans="1:5" x14ac:dyDescent="0.25">
      <c r="A304" s="1"/>
      <c r="C304" s="13"/>
      <c r="E304" s="1"/>
    </row>
    <row r="305" spans="1:5" x14ac:dyDescent="0.25">
      <c r="A305" s="1"/>
      <c r="C305" s="13"/>
      <c r="E305" s="1"/>
    </row>
    <row r="306" spans="1:5" x14ac:dyDescent="0.25">
      <c r="A306" s="1"/>
      <c r="C306" s="13"/>
      <c r="E306" s="1"/>
    </row>
    <row r="307" spans="1:5" x14ac:dyDescent="0.25">
      <c r="A307" s="1"/>
      <c r="C307" s="13"/>
      <c r="E307" s="1"/>
    </row>
    <row r="308" spans="1:5" x14ac:dyDescent="0.25">
      <c r="A308" s="1"/>
      <c r="C308" s="13"/>
      <c r="E308" s="1"/>
    </row>
    <row r="309" spans="1:5" x14ac:dyDescent="0.25">
      <c r="A309" s="1"/>
      <c r="C309" s="13"/>
      <c r="E309" s="1"/>
    </row>
    <row r="310" spans="1:5" x14ac:dyDescent="0.25">
      <c r="A310" s="1"/>
      <c r="C310" s="13"/>
      <c r="E310" s="1"/>
    </row>
    <row r="311" spans="1:5" x14ac:dyDescent="0.25">
      <c r="A311" s="1"/>
      <c r="C311" s="13"/>
      <c r="E311" s="1"/>
    </row>
    <row r="312" spans="1:5" x14ac:dyDescent="0.25">
      <c r="A312" s="1"/>
      <c r="C312" s="13"/>
      <c r="E312" s="1"/>
    </row>
    <row r="313" spans="1:5" x14ac:dyDescent="0.25">
      <c r="A313" s="1"/>
      <c r="C313" s="13"/>
      <c r="E313" s="1"/>
    </row>
    <row r="314" spans="1:5" x14ac:dyDescent="0.25">
      <c r="A314" s="1"/>
      <c r="C314" s="13"/>
      <c r="E314" s="1"/>
    </row>
    <row r="315" spans="1:5" x14ac:dyDescent="0.25">
      <c r="A315" s="1"/>
      <c r="C315" s="13"/>
      <c r="E315" s="1"/>
    </row>
    <row r="316" spans="1:5" x14ac:dyDescent="0.25">
      <c r="A316" s="1"/>
      <c r="C316" s="13"/>
      <c r="E316" s="1"/>
    </row>
    <row r="317" spans="1:5" x14ac:dyDescent="0.25">
      <c r="A317" s="1"/>
      <c r="C317" s="13"/>
      <c r="E317" s="1"/>
    </row>
    <row r="318" spans="1:5" x14ac:dyDescent="0.25">
      <c r="A318" s="1"/>
      <c r="C318" s="13"/>
      <c r="E318" s="1"/>
    </row>
    <row r="319" spans="1:5" x14ac:dyDescent="0.25">
      <c r="A319" s="1"/>
      <c r="C319" s="13"/>
      <c r="E319" s="1"/>
    </row>
    <row r="320" spans="1:5" x14ac:dyDescent="0.25">
      <c r="A320" s="1"/>
      <c r="C320" s="13"/>
      <c r="E320" s="1"/>
    </row>
    <row r="321" spans="1:5" x14ac:dyDescent="0.25">
      <c r="A321" s="1"/>
      <c r="C321" s="13"/>
      <c r="E321" s="1"/>
    </row>
    <row r="322" spans="1:5" x14ac:dyDescent="0.25">
      <c r="A322" s="1"/>
      <c r="C322" s="13"/>
      <c r="E322" s="1"/>
    </row>
    <row r="323" spans="1:5" x14ac:dyDescent="0.25">
      <c r="A323" s="1"/>
      <c r="C323" s="13"/>
      <c r="E323" s="1"/>
    </row>
    <row r="324" spans="1:5" x14ac:dyDescent="0.25">
      <c r="A324" s="1"/>
      <c r="C324" s="13"/>
      <c r="E324" s="1"/>
    </row>
    <row r="325" spans="1:5" x14ac:dyDescent="0.25">
      <c r="A325" s="1"/>
      <c r="C325" s="13"/>
      <c r="E325" s="1"/>
    </row>
    <row r="326" spans="1:5" x14ac:dyDescent="0.25">
      <c r="A326" s="1"/>
      <c r="C326" s="13"/>
      <c r="E326" s="1"/>
    </row>
    <row r="327" spans="1:5" x14ac:dyDescent="0.25">
      <c r="A327" s="1"/>
      <c r="C327" s="13"/>
      <c r="E327" s="1"/>
    </row>
    <row r="328" spans="1:5" x14ac:dyDescent="0.25">
      <c r="A328" s="1"/>
      <c r="C328" s="13"/>
      <c r="E328" s="1"/>
    </row>
    <row r="329" spans="1:5" x14ac:dyDescent="0.25">
      <c r="A329" s="1"/>
      <c r="C329" s="13"/>
      <c r="E329" s="1"/>
    </row>
    <row r="330" spans="1:5" x14ac:dyDescent="0.25">
      <c r="A330" s="1"/>
      <c r="C330" s="13"/>
      <c r="E330" s="1"/>
    </row>
    <row r="331" spans="1:5" x14ac:dyDescent="0.25">
      <c r="A331" s="1"/>
      <c r="C331" s="13"/>
      <c r="E331" s="1"/>
    </row>
    <row r="332" spans="1:5" x14ac:dyDescent="0.25">
      <c r="A332" s="1"/>
      <c r="C332" s="13"/>
      <c r="E332" s="1"/>
    </row>
    <row r="333" spans="1:5" x14ac:dyDescent="0.25">
      <c r="A333" s="1"/>
      <c r="C333" s="13"/>
      <c r="E333" s="1"/>
    </row>
    <row r="334" spans="1:5" x14ac:dyDescent="0.25">
      <c r="A334" s="1"/>
      <c r="C334" s="13"/>
      <c r="E334" s="1"/>
    </row>
    <row r="335" spans="1:5" x14ac:dyDescent="0.25">
      <c r="A335" s="1"/>
      <c r="C335" s="13"/>
      <c r="E335" s="1"/>
    </row>
    <row r="336" spans="1:5" x14ac:dyDescent="0.25">
      <c r="A336" s="1"/>
      <c r="C336" s="13"/>
      <c r="E336" s="1"/>
    </row>
    <row r="337" spans="1:5" x14ac:dyDescent="0.25">
      <c r="A337" s="1"/>
      <c r="C337" s="13"/>
      <c r="E337" s="1"/>
    </row>
    <row r="338" spans="1:5" x14ac:dyDescent="0.25">
      <c r="A338" s="1"/>
      <c r="C338" s="13"/>
      <c r="E338" s="1"/>
    </row>
    <row r="339" spans="1:5" x14ac:dyDescent="0.25">
      <c r="A339" s="1"/>
      <c r="C339" s="13"/>
      <c r="E339" s="1"/>
    </row>
    <row r="340" spans="1:5" x14ac:dyDescent="0.25">
      <c r="A340" s="1"/>
      <c r="C340" s="13"/>
      <c r="E340" s="1"/>
    </row>
    <row r="341" spans="1:5" x14ac:dyDescent="0.25">
      <c r="A341" s="1"/>
      <c r="C341" s="13"/>
      <c r="E341" s="1"/>
    </row>
    <row r="342" spans="1:5" x14ac:dyDescent="0.25">
      <c r="A342" s="1"/>
      <c r="C342" s="13"/>
      <c r="E342" s="1"/>
    </row>
    <row r="343" spans="1:5" x14ac:dyDescent="0.25">
      <c r="A343" s="1"/>
      <c r="C343" s="13"/>
      <c r="E343" s="1"/>
    </row>
    <row r="344" spans="1:5" x14ac:dyDescent="0.25">
      <c r="A344" s="1"/>
      <c r="C344" s="13"/>
      <c r="E344" s="1"/>
    </row>
    <row r="345" spans="1:5" x14ac:dyDescent="0.25">
      <c r="A345" s="1"/>
      <c r="C345" s="13"/>
      <c r="E345" s="1"/>
    </row>
    <row r="346" spans="1:5" x14ac:dyDescent="0.25">
      <c r="A346" s="1"/>
      <c r="C346" s="13"/>
      <c r="E346" s="1"/>
    </row>
    <row r="347" spans="1:5" x14ac:dyDescent="0.25">
      <c r="A347" s="1"/>
      <c r="C347" s="13"/>
      <c r="E347" s="1"/>
    </row>
    <row r="348" spans="1:5" x14ac:dyDescent="0.25">
      <c r="A348" s="1"/>
      <c r="C348" s="13"/>
      <c r="E348" s="1"/>
    </row>
    <row r="349" spans="1:5" x14ac:dyDescent="0.25">
      <c r="A349" s="1"/>
      <c r="C349" s="13"/>
      <c r="E349" s="1"/>
    </row>
    <row r="350" spans="1:5" x14ac:dyDescent="0.25">
      <c r="A350" s="1"/>
      <c r="C350" s="13"/>
      <c r="E350" s="1"/>
    </row>
    <row r="351" spans="1:5" x14ac:dyDescent="0.25">
      <c r="A351" s="1"/>
      <c r="C351" s="13"/>
      <c r="E351" s="1"/>
    </row>
    <row r="352" spans="1:5" x14ac:dyDescent="0.25">
      <c r="A352" s="1"/>
      <c r="C352" s="13"/>
      <c r="E352" s="1"/>
    </row>
    <row r="353" spans="1:5" x14ac:dyDescent="0.25">
      <c r="A353" s="1"/>
      <c r="C353" s="13"/>
      <c r="E353" s="1"/>
    </row>
    <row r="354" spans="1:5" x14ac:dyDescent="0.25">
      <c r="A354" s="1"/>
      <c r="C354" s="13"/>
      <c r="E354" s="1"/>
    </row>
    <row r="355" spans="1:5" x14ac:dyDescent="0.25">
      <c r="A355" s="1"/>
      <c r="C355" s="13"/>
      <c r="E355" s="1"/>
    </row>
    <row r="356" spans="1:5" x14ac:dyDescent="0.25">
      <c r="A356" s="1"/>
      <c r="C356" s="13"/>
      <c r="E356" s="1"/>
    </row>
    <row r="357" spans="1:5" x14ac:dyDescent="0.25">
      <c r="A357" s="1"/>
      <c r="C357" s="13"/>
      <c r="E357" s="1"/>
    </row>
    <row r="358" spans="1:5" x14ac:dyDescent="0.25">
      <c r="A358" s="1"/>
      <c r="C358" s="13"/>
      <c r="E358" s="1"/>
    </row>
    <row r="359" spans="1:5" x14ac:dyDescent="0.25">
      <c r="A359" s="1"/>
      <c r="C359" s="13"/>
      <c r="E359" s="1"/>
    </row>
    <row r="360" spans="1:5" x14ac:dyDescent="0.25">
      <c r="A360" s="1"/>
      <c r="C360" s="13"/>
      <c r="E360" s="1"/>
    </row>
    <row r="361" spans="1:5" x14ac:dyDescent="0.25">
      <c r="A361" s="1"/>
      <c r="C361" s="13"/>
      <c r="E361" s="1"/>
    </row>
    <row r="362" spans="1:5" x14ac:dyDescent="0.25">
      <c r="A362" s="1"/>
      <c r="C362" s="13"/>
      <c r="E362" s="1"/>
    </row>
    <row r="363" spans="1:5" x14ac:dyDescent="0.25">
      <c r="A363" s="1"/>
      <c r="C363" s="13"/>
      <c r="E363" s="1"/>
    </row>
    <row r="364" spans="1:5" x14ac:dyDescent="0.25">
      <c r="A364" s="1"/>
      <c r="C364" s="13"/>
      <c r="E364" s="1"/>
    </row>
    <row r="365" spans="1:5" x14ac:dyDescent="0.25">
      <c r="A365" s="1"/>
      <c r="C365" s="13"/>
      <c r="E365" s="1"/>
    </row>
    <row r="366" spans="1:5" x14ac:dyDescent="0.25">
      <c r="A366" s="1"/>
      <c r="C366" s="13"/>
      <c r="E366" s="1"/>
    </row>
    <row r="367" spans="1:5" x14ac:dyDescent="0.25">
      <c r="A367" s="1"/>
      <c r="C367" s="13"/>
      <c r="E367" s="1"/>
    </row>
    <row r="368" spans="1:5" x14ac:dyDescent="0.25">
      <c r="A368" s="1"/>
      <c r="C368" s="13"/>
      <c r="E368" s="1"/>
    </row>
    <row r="369" spans="1:5" x14ac:dyDescent="0.25">
      <c r="A369" s="1"/>
      <c r="C369" s="13"/>
      <c r="E369" s="1"/>
    </row>
    <row r="370" spans="1:5" x14ac:dyDescent="0.25">
      <c r="A370" s="1"/>
      <c r="C370" s="13"/>
      <c r="E370" s="1"/>
    </row>
    <row r="371" spans="1:5" x14ac:dyDescent="0.25">
      <c r="A371" s="1"/>
      <c r="C371" s="13"/>
      <c r="E371" s="1"/>
    </row>
    <row r="372" spans="1:5" x14ac:dyDescent="0.25">
      <c r="A372" s="1"/>
      <c r="C372" s="13"/>
      <c r="E372" s="1"/>
    </row>
    <row r="373" spans="1:5" x14ac:dyDescent="0.25">
      <c r="A373" s="1"/>
      <c r="C373" s="13"/>
      <c r="E373" s="1"/>
    </row>
    <row r="374" spans="1:5" x14ac:dyDescent="0.25">
      <c r="A374" s="1"/>
      <c r="C374" s="13"/>
      <c r="E374" s="1"/>
    </row>
    <row r="375" spans="1:5" x14ac:dyDescent="0.25">
      <c r="A375" s="1"/>
      <c r="C375" s="13"/>
      <c r="E375" s="1"/>
    </row>
    <row r="376" spans="1:5" x14ac:dyDescent="0.25">
      <c r="A376" s="1"/>
      <c r="C376" s="13"/>
      <c r="E376" s="1"/>
    </row>
    <row r="377" spans="1:5" x14ac:dyDescent="0.25">
      <c r="A377" s="1"/>
      <c r="C377" s="13"/>
      <c r="E377" s="1"/>
    </row>
    <row r="378" spans="1:5" x14ac:dyDescent="0.25">
      <c r="A378" s="1"/>
      <c r="C378" s="13"/>
      <c r="E378" s="1"/>
    </row>
    <row r="379" spans="1:5" x14ac:dyDescent="0.25">
      <c r="A379" s="1"/>
      <c r="C379" s="13"/>
      <c r="E379" s="1"/>
    </row>
    <row r="380" spans="1:5" x14ac:dyDescent="0.25">
      <c r="A380" s="1"/>
      <c r="C380" s="13"/>
      <c r="E380" s="1"/>
    </row>
    <row r="381" spans="1:5" x14ac:dyDescent="0.25">
      <c r="A381" s="1"/>
      <c r="C381" s="13"/>
      <c r="E381" s="1"/>
    </row>
    <row r="382" spans="1:5" x14ac:dyDescent="0.25">
      <c r="A382" s="1"/>
      <c r="C382" s="13"/>
      <c r="E382" s="1"/>
    </row>
    <row r="383" spans="1:5" x14ac:dyDescent="0.25">
      <c r="A383" s="1"/>
      <c r="C383" s="13"/>
      <c r="E383" s="1"/>
    </row>
    <row r="384" spans="1:5" x14ac:dyDescent="0.25">
      <c r="A384" s="1"/>
      <c r="C384" s="13"/>
      <c r="E384" s="1"/>
    </row>
    <row r="385" spans="1:5" x14ac:dyDescent="0.25">
      <c r="A385" s="1"/>
      <c r="C385" s="13"/>
      <c r="E385" s="1"/>
    </row>
    <row r="386" spans="1:5" x14ac:dyDescent="0.25">
      <c r="A386" s="1"/>
      <c r="C386" s="13"/>
      <c r="E386" s="1"/>
    </row>
    <row r="387" spans="1:5" x14ac:dyDescent="0.25">
      <c r="A387" s="1"/>
      <c r="C387" s="13"/>
      <c r="E387" s="1"/>
    </row>
    <row r="388" spans="1:5" x14ac:dyDescent="0.25">
      <c r="A388" s="1"/>
      <c r="C388" s="13"/>
      <c r="E388" s="1"/>
    </row>
    <row r="389" spans="1:5" x14ac:dyDescent="0.25">
      <c r="A389" s="1"/>
      <c r="C389" s="13"/>
      <c r="E389" s="1"/>
    </row>
    <row r="390" spans="1:5" x14ac:dyDescent="0.25">
      <c r="A390" s="1"/>
      <c r="C390" s="13"/>
      <c r="E390" s="1"/>
    </row>
    <row r="391" spans="1:5" x14ac:dyDescent="0.25">
      <c r="A391" s="1"/>
      <c r="C391" s="13"/>
      <c r="E391" s="1"/>
    </row>
    <row r="392" spans="1:5" x14ac:dyDescent="0.25">
      <c r="A392" s="1"/>
      <c r="C392" s="13"/>
      <c r="E392" s="1"/>
    </row>
    <row r="393" spans="1:5" x14ac:dyDescent="0.25">
      <c r="A393" s="1"/>
      <c r="C393" s="13"/>
      <c r="E393" s="1"/>
    </row>
    <row r="394" spans="1:5" x14ac:dyDescent="0.25">
      <c r="A394" s="1"/>
      <c r="C394" s="13"/>
      <c r="E394" s="1"/>
    </row>
    <row r="395" spans="1:5" x14ac:dyDescent="0.25">
      <c r="A395" s="1"/>
      <c r="C395" s="13"/>
      <c r="E395" s="1"/>
    </row>
    <row r="396" spans="1:5" x14ac:dyDescent="0.25">
      <c r="A396" s="1"/>
      <c r="C396" s="13"/>
      <c r="E396" s="1"/>
    </row>
    <row r="397" spans="1:5" x14ac:dyDescent="0.25">
      <c r="A397" s="1"/>
      <c r="C397" s="13"/>
      <c r="E397" s="1"/>
    </row>
    <row r="398" spans="1:5" x14ac:dyDescent="0.25">
      <c r="A398" s="1"/>
      <c r="C398" s="13"/>
      <c r="E398" s="1"/>
    </row>
    <row r="399" spans="1:5" x14ac:dyDescent="0.25">
      <c r="A399" s="1"/>
      <c r="C399" s="13"/>
      <c r="E399" s="1"/>
    </row>
    <row r="400" spans="1:5" x14ac:dyDescent="0.25">
      <c r="A400" s="1"/>
      <c r="C400" s="13"/>
      <c r="E400" s="1"/>
    </row>
    <row r="401" spans="1:5" x14ac:dyDescent="0.25">
      <c r="A401" s="1"/>
      <c r="C401" s="13"/>
      <c r="E401" s="1"/>
    </row>
    <row r="402" spans="1:5" x14ac:dyDescent="0.25">
      <c r="A402" s="1"/>
      <c r="C402" s="13"/>
      <c r="E402" s="1"/>
    </row>
    <row r="403" spans="1:5" x14ac:dyDescent="0.25">
      <c r="A403" s="1"/>
      <c r="C403" s="13"/>
      <c r="E403" s="1"/>
    </row>
    <row r="404" spans="1:5" x14ac:dyDescent="0.25">
      <c r="A404" s="1"/>
      <c r="C404" s="13"/>
      <c r="E404" s="1"/>
    </row>
    <row r="405" spans="1:5" x14ac:dyDescent="0.25">
      <c r="A405" s="1"/>
      <c r="C405" s="13"/>
      <c r="E405" s="1"/>
    </row>
    <row r="406" spans="1:5" x14ac:dyDescent="0.25">
      <c r="A406" s="1"/>
      <c r="C406" s="13"/>
      <c r="E406" s="1"/>
    </row>
    <row r="407" spans="1:5" x14ac:dyDescent="0.25">
      <c r="A407" s="1"/>
      <c r="C407" s="13"/>
      <c r="E407" s="1"/>
    </row>
    <row r="408" spans="1:5" x14ac:dyDescent="0.25">
      <c r="A408" s="1"/>
      <c r="C408" s="13"/>
      <c r="E408" s="1"/>
    </row>
    <row r="409" spans="1:5" x14ac:dyDescent="0.25">
      <c r="A409" s="1"/>
      <c r="C409" s="13"/>
      <c r="E409" s="1"/>
    </row>
    <row r="410" spans="1:5" x14ac:dyDescent="0.25">
      <c r="A410" s="1"/>
      <c r="C410" s="13"/>
      <c r="E410" s="1"/>
    </row>
    <row r="411" spans="1:5" x14ac:dyDescent="0.25">
      <c r="A411" s="1"/>
      <c r="C411" s="13"/>
      <c r="E411" s="1"/>
    </row>
    <row r="412" spans="1:5" x14ac:dyDescent="0.25">
      <c r="A412" s="1"/>
      <c r="C412" s="13"/>
      <c r="E412" s="1"/>
    </row>
    <row r="413" spans="1:5" x14ac:dyDescent="0.25">
      <c r="A413" s="1"/>
      <c r="C413" s="13"/>
      <c r="E413" s="1"/>
    </row>
    <row r="414" spans="1:5" x14ac:dyDescent="0.25">
      <c r="A414" s="1"/>
      <c r="C414" s="13"/>
      <c r="E414" s="1"/>
    </row>
    <row r="415" spans="1:5" x14ac:dyDescent="0.25">
      <c r="A415" s="1"/>
      <c r="C415" s="13"/>
      <c r="E415" s="1"/>
    </row>
    <row r="416" spans="1:5" x14ac:dyDescent="0.25">
      <c r="A416" s="1"/>
      <c r="C416" s="13"/>
      <c r="E416" s="1"/>
    </row>
    <row r="417" spans="1:5" x14ac:dyDescent="0.25">
      <c r="A417" s="1"/>
      <c r="C417" s="13"/>
      <c r="E417" s="1"/>
    </row>
    <row r="418" spans="1:5" x14ac:dyDescent="0.25">
      <c r="A418" s="1"/>
      <c r="C418" s="13"/>
      <c r="E418" s="1"/>
    </row>
    <row r="419" spans="1:5" x14ac:dyDescent="0.25">
      <c r="A419" s="1"/>
      <c r="C419" s="13"/>
      <c r="E419" s="1"/>
    </row>
    <row r="420" spans="1:5" x14ac:dyDescent="0.25">
      <c r="A420" s="1"/>
      <c r="C420" s="13"/>
      <c r="E420" s="1"/>
    </row>
    <row r="421" spans="1:5" x14ac:dyDescent="0.25">
      <c r="A421" s="1"/>
      <c r="C421" s="13"/>
      <c r="E421" s="1"/>
    </row>
    <row r="422" spans="1:5" x14ac:dyDescent="0.25">
      <c r="A422" s="1"/>
      <c r="C422" s="13"/>
      <c r="E422" s="1"/>
    </row>
    <row r="423" spans="1:5" x14ac:dyDescent="0.25">
      <c r="A423" s="1"/>
      <c r="C423" s="13"/>
      <c r="E423" s="1"/>
    </row>
    <row r="424" spans="1:5" x14ac:dyDescent="0.25">
      <c r="A424" s="1"/>
      <c r="C424" s="13"/>
      <c r="E424" s="1"/>
    </row>
    <row r="425" spans="1:5" x14ac:dyDescent="0.25">
      <c r="A425" s="1"/>
      <c r="C425" s="13"/>
      <c r="E425" s="1"/>
    </row>
    <row r="426" spans="1:5" x14ac:dyDescent="0.25">
      <c r="A426" s="1"/>
      <c r="C426" s="13"/>
      <c r="E426" s="1"/>
    </row>
    <row r="427" spans="1:5" x14ac:dyDescent="0.25">
      <c r="A427" s="1"/>
      <c r="C427" s="13"/>
      <c r="E427" s="1"/>
    </row>
    <row r="428" spans="1:5" x14ac:dyDescent="0.25">
      <c r="A428" s="1"/>
      <c r="C428" s="13"/>
      <c r="E428" s="1"/>
    </row>
    <row r="429" spans="1:5" x14ac:dyDescent="0.25">
      <c r="A429" s="1"/>
      <c r="C429" s="13"/>
      <c r="E429" s="1"/>
    </row>
    <row r="430" spans="1:5" x14ac:dyDescent="0.25">
      <c r="A430" s="1"/>
      <c r="C430" s="13"/>
      <c r="E430" s="1"/>
    </row>
    <row r="431" spans="1:5" x14ac:dyDescent="0.25">
      <c r="A431" s="1"/>
      <c r="C431" s="13"/>
      <c r="E431" s="1"/>
    </row>
    <row r="432" spans="1:5" x14ac:dyDescent="0.25">
      <c r="A432" s="1"/>
      <c r="C432" s="13"/>
      <c r="E432" s="1"/>
    </row>
    <row r="433" spans="1:5" x14ac:dyDescent="0.25">
      <c r="A433" s="1"/>
      <c r="C433" s="13"/>
      <c r="E433" s="1"/>
    </row>
    <row r="434" spans="1:5" x14ac:dyDescent="0.25">
      <c r="A434" s="1"/>
    </row>
    <row r="435" spans="1:5" x14ac:dyDescent="0.25">
      <c r="A435" s="1"/>
    </row>
    <row r="436" spans="1:5" x14ac:dyDescent="0.25">
      <c r="A436" s="1"/>
    </row>
    <row r="437" spans="1:5" x14ac:dyDescent="0.25">
      <c r="A437" s="1"/>
    </row>
    <row r="438" spans="1:5" x14ac:dyDescent="0.25">
      <c r="A438" s="1"/>
    </row>
    <row r="439" spans="1:5" x14ac:dyDescent="0.25">
      <c r="A439" s="1"/>
    </row>
    <row r="440" spans="1:5" x14ac:dyDescent="0.25">
      <c r="A440" s="1"/>
    </row>
    <row r="441" spans="1:5" x14ac:dyDescent="0.25">
      <c r="A441" s="1"/>
    </row>
    <row r="442" spans="1:5" x14ac:dyDescent="0.25">
      <c r="A442" s="1"/>
    </row>
    <row r="443" spans="1:5" x14ac:dyDescent="0.25">
      <c r="A443" s="1"/>
    </row>
    <row r="444" spans="1:5" x14ac:dyDescent="0.25">
      <c r="A444" s="1"/>
    </row>
    <row r="445" spans="1:5" x14ac:dyDescent="0.25">
      <c r="A445" s="1"/>
    </row>
    <row r="446" spans="1:5" x14ac:dyDescent="0.25">
      <c r="A446" s="1"/>
    </row>
    <row r="447" spans="1:5" x14ac:dyDescent="0.25">
      <c r="A447" s="1"/>
    </row>
    <row r="448" spans="1:5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</sheetData>
  <mergeCells count="7">
    <mergeCell ref="C2:C3"/>
    <mergeCell ref="A1:C1"/>
    <mergeCell ref="F62:J62"/>
    <mergeCell ref="D4:D5"/>
    <mergeCell ref="E4:E5"/>
    <mergeCell ref="F19:J19"/>
    <mergeCell ref="F21:J22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"/>
  <sheetViews>
    <sheetView topLeftCell="A22" workbookViewId="0">
      <selection activeCell="K7" sqref="K7"/>
    </sheetView>
  </sheetViews>
  <sheetFormatPr defaultRowHeight="15.75" x14ac:dyDescent="0.25"/>
  <cols>
    <col min="3" max="3" width="10.375" bestFit="1" customWidth="1"/>
    <col min="7" max="7" width="11.875" bestFit="1" customWidth="1"/>
    <col min="8" max="8" width="11.875" customWidth="1"/>
    <col min="11" max="11" width="9.375" bestFit="1" customWidth="1"/>
  </cols>
  <sheetData>
    <row r="1" spans="1:19" x14ac:dyDescent="0.25">
      <c r="A1" s="82" t="s">
        <v>26</v>
      </c>
      <c r="B1" s="82"/>
      <c r="C1" s="83" t="s">
        <v>49</v>
      </c>
      <c r="D1" s="83"/>
      <c r="E1" s="83"/>
      <c r="F1" s="83" t="s">
        <v>52</v>
      </c>
      <c r="G1" s="83"/>
      <c r="H1" s="40"/>
      <c r="I1" s="69" t="s">
        <v>54</v>
      </c>
      <c r="J1" s="70"/>
      <c r="K1" s="46"/>
      <c r="R1" s="69" t="s">
        <v>54</v>
      </c>
      <c r="S1" s="70"/>
    </row>
    <row r="2" spans="1:19" ht="16.5" thickBot="1" x14ac:dyDescent="0.3">
      <c r="A2" s="66" t="s">
        <v>7</v>
      </c>
      <c r="B2" s="66"/>
      <c r="D2" s="33" t="s">
        <v>4</v>
      </c>
      <c r="E2" s="33" t="s">
        <v>10</v>
      </c>
      <c r="F2" s="83"/>
      <c r="G2" s="83"/>
      <c r="H2" s="40"/>
      <c r="I2" s="71"/>
      <c r="J2" s="72"/>
      <c r="K2" s="46"/>
      <c r="R2" s="71"/>
      <c r="S2" s="72"/>
    </row>
    <row r="3" spans="1:19" x14ac:dyDescent="0.25">
      <c r="A3" s="25" t="s">
        <v>4</v>
      </c>
      <c r="B3" s="25" t="s">
        <v>10</v>
      </c>
      <c r="C3" s="32" t="s">
        <v>51</v>
      </c>
      <c r="D3">
        <f>AVERAGE(A4:A434)</f>
        <v>13.948002027027025</v>
      </c>
      <c r="E3" s="31">
        <f>AVERAGE(B4:B434)</f>
        <v>-2.6666666666666658E-2</v>
      </c>
      <c r="F3" s="26" t="s">
        <v>4</v>
      </c>
      <c r="G3" s="26" t="s">
        <v>10</v>
      </c>
      <c r="H3" s="26"/>
      <c r="I3" s="36"/>
      <c r="J3" s="47" t="s">
        <v>4</v>
      </c>
      <c r="R3" s="35"/>
      <c r="S3" s="54" t="s">
        <v>10</v>
      </c>
    </row>
    <row r="4" spans="1:19" ht="16.5" thickBot="1" x14ac:dyDescent="0.3">
      <c r="A4">
        <v>18.329999999999998</v>
      </c>
      <c r="B4" s="31">
        <f>AVERAGE(B5:B434)</f>
        <v>-2.6666666666666655E-2</v>
      </c>
      <c r="C4" s="32" t="s">
        <v>50</v>
      </c>
      <c r="D4" s="31">
        <f>_xlfn.STDEV.S(A4:A434)</f>
        <v>2.4517003484392967</v>
      </c>
      <c r="E4">
        <f>_xlfn.STDEV.S(B4:B434)</f>
        <v>0.85178025016782566</v>
      </c>
      <c r="F4">
        <f>STANDARDIZE(A4,$D$3,$D$4)</f>
        <v>1.7873301587457315</v>
      </c>
      <c r="G4">
        <f>STANDARDIZE(B4,$E$3,$E$4)</f>
        <v>4.0731713975171786E-18</v>
      </c>
      <c r="I4" s="38">
        <v>1</v>
      </c>
      <c r="J4" s="39">
        <f>MIN($F$4:$F$434)</f>
        <v>-2.032875685725517</v>
      </c>
      <c r="R4" s="36">
        <v>1</v>
      </c>
      <c r="S4" s="37">
        <f>MIN($G$4:$G$434)</f>
        <v>-6.3787970339331164</v>
      </c>
    </row>
    <row r="5" spans="1:19" x14ac:dyDescent="0.25">
      <c r="A5">
        <v>18.399999999999999</v>
      </c>
      <c r="B5">
        <f>A5-A4</f>
        <v>7.0000000000000284E-2</v>
      </c>
      <c r="C5" s="84" t="s">
        <v>53</v>
      </c>
      <c r="D5" s="84"/>
      <c r="E5" s="30">
        <f>FLOOR(1+3.322*LOG(COUNT(A4:A434)),1)</f>
        <v>8</v>
      </c>
      <c r="F5">
        <f t="shared" ref="F5:F68" si="0">STANDARDIZE(A5,$D$3,$D$4)</f>
        <v>1.8158817719331102</v>
      </c>
      <c r="G5">
        <f t="shared" ref="G5:G68" si="1">STANDARDIZE(B5,$E$3,$E$4)</f>
        <v>0.11348779999022139</v>
      </c>
      <c r="I5" s="48">
        <v>2</v>
      </c>
      <c r="J5" s="49">
        <f>(MAX($F$4:$F$434)-MIN($F$4:$F$434))/$E$5+J4</f>
        <v>-1.4549094587752971</v>
      </c>
      <c r="R5" s="48">
        <v>2</v>
      </c>
      <c r="S5" s="49">
        <f>(MAX($G$4:$G$434)-MIN($G$4:$G$434))/$E$5+S4</f>
        <v>-5.2928361891991038</v>
      </c>
    </row>
    <row r="6" spans="1:19" x14ac:dyDescent="0.25">
      <c r="A6">
        <v>18.690000000000001</v>
      </c>
      <c r="B6">
        <f t="shared" ref="B6:B69" si="2">A6-A5</f>
        <v>0.2900000000000027</v>
      </c>
      <c r="F6">
        <f t="shared" si="0"/>
        <v>1.9341670265665367</v>
      </c>
      <c r="G6">
        <f t="shared" si="1"/>
        <v>0.37177037927831358</v>
      </c>
      <c r="I6" s="50">
        <v>3</v>
      </c>
      <c r="J6" s="51">
        <f t="shared" ref="J6:J13" si="3">(MAX($F$4:$F$434)-MIN($F$4:$F$434))/$E$5+J5</f>
        <v>-0.87694323182507716</v>
      </c>
      <c r="R6" s="50">
        <v>3</v>
      </c>
      <c r="S6" s="51">
        <f t="shared" ref="S6:S13" si="4">(MAX($G$4:$G$434)-MIN($G$4:$G$434))/$E$5+S5</f>
        <v>-4.2068753444650913</v>
      </c>
    </row>
    <row r="7" spans="1:19" x14ac:dyDescent="0.25">
      <c r="A7">
        <v>18.75</v>
      </c>
      <c r="B7">
        <f t="shared" si="2"/>
        <v>5.9999999999998721E-2</v>
      </c>
      <c r="F7">
        <f t="shared" si="0"/>
        <v>1.9586398378700034</v>
      </c>
      <c r="G7">
        <f t="shared" si="1"/>
        <v>0.10174768274985187</v>
      </c>
      <c r="I7" s="50">
        <v>4</v>
      </c>
      <c r="J7" s="51">
        <f t="shared" si="3"/>
        <v>-0.29897700487485723</v>
      </c>
      <c r="R7" s="50">
        <v>4</v>
      </c>
      <c r="S7" s="51">
        <f t="shared" si="4"/>
        <v>-3.1209144997310787</v>
      </c>
    </row>
    <row r="8" spans="1:19" x14ac:dyDescent="0.25">
      <c r="A8">
        <v>19.32</v>
      </c>
      <c r="B8">
        <f t="shared" si="2"/>
        <v>0.57000000000000028</v>
      </c>
      <c r="F8">
        <f t="shared" si="0"/>
        <v>2.1911315452529432</v>
      </c>
      <c r="G8">
        <f t="shared" si="1"/>
        <v>0.70049366200860619</v>
      </c>
      <c r="I8" s="50">
        <v>5</v>
      </c>
      <c r="J8" s="51">
        <f t="shared" si="3"/>
        <v>0.2789892220753627</v>
      </c>
      <c r="R8" s="50">
        <v>5</v>
      </c>
      <c r="S8" s="51">
        <f t="shared" si="4"/>
        <v>-2.0349536549970662</v>
      </c>
    </row>
    <row r="9" spans="1:19" x14ac:dyDescent="0.25">
      <c r="A9">
        <v>18.11</v>
      </c>
      <c r="B9">
        <f t="shared" si="2"/>
        <v>-1.2100000000000009</v>
      </c>
      <c r="F9">
        <f t="shared" si="0"/>
        <v>1.6975965172996852</v>
      </c>
      <c r="G9">
        <f t="shared" si="1"/>
        <v>-1.3892472067768453</v>
      </c>
      <c r="I9" s="50">
        <v>6</v>
      </c>
      <c r="J9" s="51">
        <f t="shared" si="3"/>
        <v>0.85695544902558263</v>
      </c>
      <c r="R9" s="50">
        <v>6</v>
      </c>
      <c r="S9" s="51">
        <f t="shared" si="4"/>
        <v>-0.94899281026305382</v>
      </c>
    </row>
    <row r="10" spans="1:19" x14ac:dyDescent="0.25">
      <c r="A10">
        <v>20.05</v>
      </c>
      <c r="B10">
        <f t="shared" si="2"/>
        <v>1.9400000000000013</v>
      </c>
      <c r="F10">
        <f t="shared" si="0"/>
        <v>2.4888840827784624</v>
      </c>
      <c r="G10">
        <f t="shared" si="1"/>
        <v>2.3088897239389818</v>
      </c>
      <c r="I10" s="50">
        <v>7</v>
      </c>
      <c r="J10" s="51">
        <f t="shared" si="3"/>
        <v>1.4349216759758026</v>
      </c>
      <c r="R10" s="50">
        <v>7</v>
      </c>
      <c r="S10" s="51">
        <f t="shared" si="4"/>
        <v>0.13696803447095851</v>
      </c>
    </row>
    <row r="11" spans="1:19" ht="16.5" thickBot="1" x14ac:dyDescent="0.3">
      <c r="A11">
        <v>20.3</v>
      </c>
      <c r="B11">
        <f t="shared" si="2"/>
        <v>0.25</v>
      </c>
      <c r="F11">
        <f t="shared" si="0"/>
        <v>2.5908541298762429</v>
      </c>
      <c r="G11">
        <f t="shared" si="1"/>
        <v>0.32480991031683965</v>
      </c>
      <c r="I11" s="50">
        <v>8</v>
      </c>
      <c r="J11" s="51">
        <f t="shared" si="3"/>
        <v>2.0128879029260225</v>
      </c>
      <c r="R11" s="50">
        <v>8</v>
      </c>
      <c r="S11" s="51">
        <f t="shared" si="4"/>
        <v>1.2229288792049708</v>
      </c>
    </row>
    <row r="12" spans="1:19" ht="16.5" thickBot="1" x14ac:dyDescent="0.3">
      <c r="A12">
        <v>19.93</v>
      </c>
      <c r="B12">
        <f t="shared" si="2"/>
        <v>-0.37000000000000099</v>
      </c>
      <c r="F12">
        <f t="shared" si="0"/>
        <v>2.4399384601715273</v>
      </c>
      <c r="G12">
        <f t="shared" si="1"/>
        <v>-0.40307735858595878</v>
      </c>
      <c r="I12" s="52">
        <v>9</v>
      </c>
      <c r="J12" s="53">
        <f t="shared" si="3"/>
        <v>2.5908541298762424</v>
      </c>
      <c r="L12" s="73" t="s">
        <v>58</v>
      </c>
      <c r="M12" s="74"/>
      <c r="N12" s="75"/>
      <c r="R12" s="52">
        <v>9</v>
      </c>
      <c r="S12" s="53">
        <f t="shared" si="4"/>
        <v>2.3088897239389832</v>
      </c>
    </row>
    <row r="13" spans="1:19" ht="16.5" thickBot="1" x14ac:dyDescent="0.3">
      <c r="A13">
        <v>19.93</v>
      </c>
      <c r="B13">
        <f t="shared" si="2"/>
        <v>0</v>
      </c>
      <c r="F13">
        <f t="shared" si="0"/>
        <v>2.4399384601715273</v>
      </c>
      <c r="G13">
        <f t="shared" si="1"/>
        <v>3.1306979307647184E-2</v>
      </c>
      <c r="I13" s="38">
        <v>10</v>
      </c>
      <c r="J13" s="39">
        <f t="shared" si="3"/>
        <v>3.1688203568264623</v>
      </c>
      <c r="L13" s="76"/>
      <c r="M13" s="77"/>
      <c r="N13" s="78"/>
      <c r="R13" s="38">
        <v>10</v>
      </c>
      <c r="S13" s="39">
        <f t="shared" si="4"/>
        <v>3.3948505686729957</v>
      </c>
    </row>
    <row r="14" spans="1:19" ht="16.5" thickBot="1" x14ac:dyDescent="0.3">
      <c r="A14">
        <v>18.234999999999999</v>
      </c>
      <c r="B14">
        <f t="shared" si="2"/>
        <v>-1.6950000000000003</v>
      </c>
      <c r="F14">
        <f t="shared" si="0"/>
        <v>1.7485815408485754</v>
      </c>
      <c r="G14">
        <f t="shared" si="1"/>
        <v>-1.9586428929346777</v>
      </c>
      <c r="L14" s="79"/>
      <c r="M14" s="80"/>
      <c r="N14" s="81"/>
    </row>
    <row r="15" spans="1:19" ht="16.5" thickBot="1" x14ac:dyDescent="0.3">
      <c r="A15">
        <v>19</v>
      </c>
      <c r="B15">
        <f t="shared" si="2"/>
        <v>0.76500000000000057</v>
      </c>
      <c r="F15">
        <f t="shared" si="0"/>
        <v>2.0606098849677839</v>
      </c>
      <c r="G15">
        <f t="shared" si="1"/>
        <v>0.92942594819577662</v>
      </c>
    </row>
    <row r="16" spans="1:19" x14ac:dyDescent="0.25">
      <c r="A16">
        <v>18.63</v>
      </c>
      <c r="B16">
        <f t="shared" si="2"/>
        <v>-0.37000000000000099</v>
      </c>
      <c r="F16">
        <f t="shared" si="0"/>
        <v>1.9096942152630685</v>
      </c>
      <c r="G16">
        <f t="shared" si="1"/>
        <v>-0.40307735858595878</v>
      </c>
      <c r="I16" s="42" t="s">
        <v>47</v>
      </c>
      <c r="J16" s="43" t="s">
        <v>48</v>
      </c>
      <c r="Q16" s="56"/>
    </row>
    <row r="17" spans="1:17" x14ac:dyDescent="0.25">
      <c r="A17">
        <v>18.96</v>
      </c>
      <c r="B17">
        <f t="shared" si="2"/>
        <v>0.33000000000000185</v>
      </c>
      <c r="F17">
        <f t="shared" si="0"/>
        <v>2.0442946774321396</v>
      </c>
      <c r="G17">
        <f t="shared" si="1"/>
        <v>0.41873084823978335</v>
      </c>
      <c r="I17" s="41">
        <v>-1.3680693154890942</v>
      </c>
      <c r="J17" s="27">
        <v>24</v>
      </c>
      <c r="Q17" s="57"/>
    </row>
    <row r="18" spans="1:17" x14ac:dyDescent="0.25">
      <c r="A18">
        <v>13.5</v>
      </c>
      <c r="B18">
        <f t="shared" si="2"/>
        <v>-5.4600000000000009</v>
      </c>
      <c r="F18">
        <f t="shared" si="0"/>
        <v>-0.18273115118338745</v>
      </c>
      <c r="G18">
        <f t="shared" si="1"/>
        <v>-6.3787970339331164</v>
      </c>
      <c r="I18" s="41">
        <v>-0.88386295097907319</v>
      </c>
      <c r="J18" s="27">
        <v>74</v>
      </c>
      <c r="Q18" s="34"/>
    </row>
    <row r="19" spans="1:17" x14ac:dyDescent="0.25">
      <c r="A19">
        <v>14.914999999999999</v>
      </c>
      <c r="B19">
        <f t="shared" si="2"/>
        <v>1.4149999999999991</v>
      </c>
      <c r="F19">
        <f t="shared" si="0"/>
        <v>0.39441931539004993</v>
      </c>
      <c r="G19">
        <f t="shared" si="1"/>
        <v>1.6925335688196752</v>
      </c>
      <c r="I19" s="41">
        <v>-0.39965658646905222</v>
      </c>
      <c r="J19" s="27">
        <v>66</v>
      </c>
      <c r="Q19" s="34"/>
    </row>
    <row r="20" spans="1:17" x14ac:dyDescent="0.25">
      <c r="A20">
        <v>14.6</v>
      </c>
      <c r="B20">
        <f t="shared" si="2"/>
        <v>-0.3149999999999995</v>
      </c>
      <c r="F20">
        <f t="shared" si="0"/>
        <v>0.2659370560468467</v>
      </c>
      <c r="G20">
        <f t="shared" si="1"/>
        <v>-0.33850671376393465</v>
      </c>
      <c r="I20" s="41">
        <v>8.4549778040968748E-2</v>
      </c>
      <c r="J20" s="27">
        <v>111</v>
      </c>
      <c r="Q20" s="34"/>
    </row>
    <row r="21" spans="1:17" x14ac:dyDescent="0.25">
      <c r="A21">
        <v>14.76</v>
      </c>
      <c r="B21">
        <f t="shared" si="2"/>
        <v>0.16000000000000014</v>
      </c>
      <c r="F21">
        <f t="shared" si="0"/>
        <v>0.33119788618942625</v>
      </c>
      <c r="G21">
        <f t="shared" si="1"/>
        <v>0.21914885515353053</v>
      </c>
      <c r="I21" s="41">
        <v>0.56875614255098972</v>
      </c>
      <c r="J21" s="27">
        <v>19</v>
      </c>
      <c r="Q21" s="34"/>
    </row>
    <row r="22" spans="1:17" x14ac:dyDescent="0.25">
      <c r="A22">
        <v>15.76</v>
      </c>
      <c r="B22">
        <f t="shared" si="2"/>
        <v>1</v>
      </c>
      <c r="F22">
        <f t="shared" si="0"/>
        <v>0.73907807458054831</v>
      </c>
      <c r="G22">
        <f t="shared" si="1"/>
        <v>1.2053187033444168</v>
      </c>
      <c r="I22" s="41">
        <v>1.0529625070610107</v>
      </c>
      <c r="J22" s="27">
        <v>38</v>
      </c>
      <c r="Q22" s="34"/>
    </row>
    <row r="23" spans="1:17" x14ac:dyDescent="0.25">
      <c r="A23">
        <v>14.65</v>
      </c>
      <c r="B23">
        <f t="shared" si="2"/>
        <v>-1.1099999999999994</v>
      </c>
      <c r="F23">
        <f t="shared" si="0"/>
        <v>0.28633106546640308</v>
      </c>
      <c r="G23">
        <f t="shared" si="1"/>
        <v>-1.2718460343731666</v>
      </c>
      <c r="I23" s="41">
        <v>1.5371688715710317</v>
      </c>
      <c r="J23" s="27">
        <v>68</v>
      </c>
      <c r="Q23" s="34"/>
    </row>
    <row r="24" spans="1:17" x14ac:dyDescent="0.25">
      <c r="A24">
        <v>14.56</v>
      </c>
      <c r="B24">
        <f t="shared" si="2"/>
        <v>-8.9999999999999858E-2</v>
      </c>
      <c r="F24">
        <f t="shared" si="0"/>
        <v>0.24962184851120214</v>
      </c>
      <c r="G24">
        <f t="shared" si="1"/>
        <v>-7.4354075855661922E-2</v>
      </c>
      <c r="I24" s="41">
        <v>2.0213752360810524</v>
      </c>
      <c r="J24" s="27">
        <v>23</v>
      </c>
      <c r="Q24" s="34"/>
    </row>
    <row r="25" spans="1:17" ht="16.5" thickBot="1" x14ac:dyDescent="0.3">
      <c r="A25">
        <v>14.55</v>
      </c>
      <c r="B25">
        <f t="shared" si="2"/>
        <v>-9.9999999999997868E-3</v>
      </c>
      <c r="F25">
        <f t="shared" si="0"/>
        <v>0.24554304662729101</v>
      </c>
      <c r="G25">
        <f t="shared" si="1"/>
        <v>1.9566862067279735E-2</v>
      </c>
      <c r="I25" s="28">
        <f>J13</f>
        <v>3.1688203568264623</v>
      </c>
      <c r="J25" s="29">
        <v>8</v>
      </c>
      <c r="Q25" s="34"/>
    </row>
    <row r="26" spans="1:17" x14ac:dyDescent="0.25">
      <c r="A26">
        <v>13.93</v>
      </c>
      <c r="B26">
        <f t="shared" si="2"/>
        <v>-0.62000000000000099</v>
      </c>
      <c r="F26">
        <f t="shared" si="0"/>
        <v>-7.3426701752050839E-3</v>
      </c>
      <c r="G26">
        <f t="shared" si="1"/>
        <v>-0.69658028959515128</v>
      </c>
      <c r="J26" s="34"/>
      <c r="K26" s="24"/>
      <c r="Q26" s="24"/>
    </row>
    <row r="27" spans="1:17" ht="16.5" thickBot="1" x14ac:dyDescent="0.3">
      <c r="A27">
        <v>13.65</v>
      </c>
      <c r="B27">
        <f t="shared" si="2"/>
        <v>-0.27999999999999936</v>
      </c>
      <c r="F27">
        <f t="shared" si="0"/>
        <v>-0.12154912292471901</v>
      </c>
      <c r="G27">
        <f t="shared" si="1"/>
        <v>-0.29741630342264758</v>
      </c>
      <c r="Q27" s="56"/>
    </row>
    <row r="28" spans="1:17" x14ac:dyDescent="0.25">
      <c r="A28">
        <v>13.94</v>
      </c>
      <c r="B28">
        <f t="shared" si="2"/>
        <v>0.28999999999999915</v>
      </c>
      <c r="F28">
        <f t="shared" si="0"/>
        <v>-3.26386829129395E-3</v>
      </c>
      <c r="G28">
        <f t="shared" si="1"/>
        <v>0.37177037927830942</v>
      </c>
      <c r="I28" s="42" t="s">
        <v>55</v>
      </c>
      <c r="J28" s="43" t="s">
        <v>56</v>
      </c>
    </row>
    <row r="29" spans="1:17" x14ac:dyDescent="0.25">
      <c r="A29">
        <v>14.435</v>
      </c>
      <c r="B29">
        <f t="shared" si="2"/>
        <v>0.49500000000000099</v>
      </c>
      <c r="F29">
        <f t="shared" si="0"/>
        <v>0.19863682496231189</v>
      </c>
      <c r="G29">
        <f t="shared" si="1"/>
        <v>0.61244278270584929</v>
      </c>
      <c r="I29" s="41">
        <f>I17-((MAX($F$4:$F$434)-MIN($F$4:$F$434))/$E$5)/2</f>
        <v>-1.6570524289642041</v>
      </c>
      <c r="J29" s="27">
        <f>J17/SUM($J$17:$J$25)</f>
        <v>5.5684454756380508E-2</v>
      </c>
    </row>
    <row r="30" spans="1:17" x14ac:dyDescent="0.25">
      <c r="A30">
        <v>14.95</v>
      </c>
      <c r="B30">
        <f t="shared" si="2"/>
        <v>0.51499999999999879</v>
      </c>
      <c r="F30">
        <f t="shared" si="0"/>
        <v>0.40869512198373925</v>
      </c>
      <c r="G30">
        <f t="shared" si="1"/>
        <v>0.63592301718658206</v>
      </c>
      <c r="I30" s="41">
        <f t="shared" ref="I30:I37" si="5">I18-((MAX($F$4:$F$434)-MIN($F$4:$F$434))/$E$5)/2</f>
        <v>-1.1728460644541832</v>
      </c>
      <c r="J30" s="27">
        <f t="shared" ref="J30:J37" si="6">J18/SUM($J$17:$J$25)</f>
        <v>0.1716937354988399</v>
      </c>
    </row>
    <row r="31" spans="1:17" x14ac:dyDescent="0.25">
      <c r="A31">
        <v>15.15</v>
      </c>
      <c r="B31">
        <f t="shared" si="2"/>
        <v>0.20000000000000107</v>
      </c>
      <c r="F31">
        <f t="shared" si="0"/>
        <v>0.49027115966196411</v>
      </c>
      <c r="G31">
        <f t="shared" si="1"/>
        <v>0.26610932411500238</v>
      </c>
      <c r="I31" s="41">
        <f t="shared" si="5"/>
        <v>-0.68863969994416219</v>
      </c>
      <c r="J31" s="27">
        <f t="shared" si="6"/>
        <v>0.1531322505800464</v>
      </c>
    </row>
    <row r="32" spans="1:17" ht="15.6" customHeight="1" x14ac:dyDescent="0.25">
      <c r="A32">
        <v>13.19</v>
      </c>
      <c r="B32">
        <f t="shared" si="2"/>
        <v>-1.9600000000000009</v>
      </c>
      <c r="F32">
        <f t="shared" si="0"/>
        <v>-0.30917400958463553</v>
      </c>
      <c r="G32">
        <f t="shared" si="1"/>
        <v>-2.2697559998044223</v>
      </c>
      <c r="I32" s="41">
        <f t="shared" si="5"/>
        <v>-0.20443333543414122</v>
      </c>
      <c r="J32" s="27">
        <f t="shared" si="6"/>
        <v>0.25754060324825984</v>
      </c>
    </row>
    <row r="33" spans="1:10" x14ac:dyDescent="0.25">
      <c r="A33">
        <v>13.725</v>
      </c>
      <c r="B33">
        <f t="shared" si="2"/>
        <v>0.53500000000000014</v>
      </c>
      <c r="F33">
        <f t="shared" si="0"/>
        <v>-9.0958108795385142E-2</v>
      </c>
      <c r="G33">
        <f t="shared" si="1"/>
        <v>0.65940325166731906</v>
      </c>
      <c r="I33" s="41">
        <f t="shared" si="5"/>
        <v>0.27977302907587975</v>
      </c>
      <c r="J33" s="27">
        <f t="shared" si="6"/>
        <v>4.4083526682134569E-2</v>
      </c>
    </row>
    <row r="34" spans="1:10" x14ac:dyDescent="0.25">
      <c r="A34">
        <v>13.04</v>
      </c>
      <c r="B34">
        <f t="shared" si="2"/>
        <v>-0.6850000000000005</v>
      </c>
      <c r="F34">
        <f t="shared" si="0"/>
        <v>-0.37035603784330395</v>
      </c>
      <c r="G34">
        <f t="shared" si="1"/>
        <v>-0.77289105165754068</v>
      </c>
      <c r="I34" s="41">
        <f t="shared" si="5"/>
        <v>0.76397939358590072</v>
      </c>
      <c r="J34" s="27">
        <f t="shared" si="6"/>
        <v>8.8167053364269138E-2</v>
      </c>
    </row>
    <row r="35" spans="1:10" x14ac:dyDescent="0.25">
      <c r="A35">
        <v>11.16</v>
      </c>
      <c r="B35">
        <f t="shared" si="2"/>
        <v>-1.879999999999999</v>
      </c>
      <c r="F35">
        <f t="shared" si="0"/>
        <v>-1.1371707920186132</v>
      </c>
      <c r="G35">
        <f t="shared" si="1"/>
        <v>-2.1758350618814788</v>
      </c>
      <c r="I35" s="41">
        <f t="shared" si="5"/>
        <v>1.2481857580959217</v>
      </c>
      <c r="J35" s="27">
        <f t="shared" si="6"/>
        <v>0.15777262180974477</v>
      </c>
    </row>
    <row r="36" spans="1:10" x14ac:dyDescent="0.25">
      <c r="A36">
        <v>11.48</v>
      </c>
      <c r="B36">
        <f t="shared" si="2"/>
        <v>0.32000000000000028</v>
      </c>
      <c r="F36">
        <f t="shared" si="0"/>
        <v>-1.0066491317334538</v>
      </c>
      <c r="G36">
        <f t="shared" si="1"/>
        <v>0.40699073099941385</v>
      </c>
      <c r="I36" s="41">
        <f t="shared" si="5"/>
        <v>1.7323921226059424</v>
      </c>
      <c r="J36" s="27">
        <f t="shared" si="6"/>
        <v>5.336426914153132E-2</v>
      </c>
    </row>
    <row r="37" spans="1:10" ht="16.5" thickBot="1" x14ac:dyDescent="0.3">
      <c r="A37">
        <v>10.48</v>
      </c>
      <c r="B37">
        <f t="shared" si="2"/>
        <v>-1</v>
      </c>
      <c r="F37">
        <f t="shared" si="0"/>
        <v>-1.4145293201245759</v>
      </c>
      <c r="G37">
        <f t="shared" si="1"/>
        <v>-1.1427047447291225</v>
      </c>
      <c r="I37" s="55">
        <f t="shared" si="5"/>
        <v>2.8798372433513526</v>
      </c>
      <c r="J37" s="29">
        <f t="shared" si="6"/>
        <v>1.8561484918793503E-2</v>
      </c>
    </row>
    <row r="38" spans="1:10" x14ac:dyDescent="0.25">
      <c r="A38">
        <v>10.855</v>
      </c>
      <c r="B38">
        <f t="shared" si="2"/>
        <v>0.375</v>
      </c>
      <c r="F38">
        <f t="shared" si="0"/>
        <v>-1.2615742494779052</v>
      </c>
      <c r="G38">
        <f t="shared" si="1"/>
        <v>0.47156137582143581</v>
      </c>
    </row>
    <row r="39" spans="1:10" ht="16.5" thickBot="1" x14ac:dyDescent="0.3">
      <c r="A39">
        <v>10.25</v>
      </c>
      <c r="B39">
        <f t="shared" si="2"/>
        <v>-0.60500000000000043</v>
      </c>
      <c r="F39">
        <f t="shared" si="0"/>
        <v>-1.5083417634545342</v>
      </c>
      <c r="G39">
        <f t="shared" si="1"/>
        <v>-0.67897011373459903</v>
      </c>
    </row>
    <row r="40" spans="1:10" x14ac:dyDescent="0.25">
      <c r="A40">
        <v>11.45</v>
      </c>
      <c r="B40">
        <f t="shared" si="2"/>
        <v>1.1999999999999993</v>
      </c>
      <c r="F40">
        <f t="shared" si="0"/>
        <v>-1.0188855373851879</v>
      </c>
      <c r="G40">
        <f t="shared" si="1"/>
        <v>1.4401210481517699</v>
      </c>
      <c r="I40" s="44" t="s">
        <v>55</v>
      </c>
      <c r="J40" s="45" t="s">
        <v>57</v>
      </c>
    </row>
    <row r="41" spans="1:10" x14ac:dyDescent="0.25">
      <c r="A41">
        <v>11.885</v>
      </c>
      <c r="B41">
        <f t="shared" si="2"/>
        <v>0.4350000000000005</v>
      </c>
      <c r="F41">
        <f t="shared" si="0"/>
        <v>-0.84145765543504969</v>
      </c>
      <c r="G41">
        <f t="shared" si="1"/>
        <v>0.54200207926364263</v>
      </c>
      <c r="I41" s="41">
        <f>J4</f>
        <v>-2.032875685725517</v>
      </c>
      <c r="J41" s="37">
        <v>0</v>
      </c>
    </row>
    <row r="42" spans="1:10" x14ac:dyDescent="0.25">
      <c r="A42">
        <v>12.68</v>
      </c>
      <c r="B42">
        <f t="shared" si="2"/>
        <v>0.79499999999999993</v>
      </c>
      <c r="F42">
        <f t="shared" si="0"/>
        <v>-0.51719290566410769</v>
      </c>
      <c r="G42">
        <f t="shared" si="1"/>
        <v>0.964646299916879</v>
      </c>
      <c r="I42" s="41">
        <f t="shared" ref="I42:I49" si="7">J5</f>
        <v>-1.4549094587752971</v>
      </c>
      <c r="J42" s="27">
        <f>J29</f>
        <v>5.5684454756380508E-2</v>
      </c>
    </row>
    <row r="43" spans="1:10" x14ac:dyDescent="0.25">
      <c r="A43">
        <v>11.484999999999999</v>
      </c>
      <c r="B43">
        <f t="shared" si="2"/>
        <v>-1.1950000000000003</v>
      </c>
      <c r="F43">
        <f t="shared" si="0"/>
        <v>-1.0046097307914987</v>
      </c>
      <c r="G43">
        <f t="shared" si="1"/>
        <v>-1.3716370309162931</v>
      </c>
      <c r="I43" s="41">
        <f t="shared" si="7"/>
        <v>-0.87694323182507716</v>
      </c>
      <c r="J43" s="27">
        <f>SUM($J$29:J30)</f>
        <v>0.22737819025522041</v>
      </c>
    </row>
    <row r="44" spans="1:10" x14ac:dyDescent="0.25">
      <c r="A44">
        <v>11.84</v>
      </c>
      <c r="B44">
        <f t="shared" si="2"/>
        <v>0.35500000000000043</v>
      </c>
      <c r="F44">
        <f t="shared" si="0"/>
        <v>-0.8598122639126502</v>
      </c>
      <c r="G44">
        <f t="shared" si="1"/>
        <v>0.44808114134070093</v>
      </c>
      <c r="I44" s="41">
        <f t="shared" si="7"/>
        <v>-0.29897700487485723</v>
      </c>
      <c r="J44" s="27">
        <f>SUM($J$29:J31)</f>
        <v>0.38051044083526681</v>
      </c>
    </row>
    <row r="45" spans="1:10" x14ac:dyDescent="0.25">
      <c r="A45">
        <v>11.38</v>
      </c>
      <c r="B45">
        <f t="shared" si="2"/>
        <v>-0.45999999999999908</v>
      </c>
      <c r="F45">
        <f t="shared" si="0"/>
        <v>-1.0474371505725659</v>
      </c>
      <c r="G45">
        <f t="shared" si="1"/>
        <v>-0.50873841374926576</v>
      </c>
      <c r="I45" s="41">
        <f t="shared" si="7"/>
        <v>0.2789892220753627</v>
      </c>
      <c r="J45" s="27">
        <f>SUM($J$29:J32)</f>
        <v>0.63805104408352664</v>
      </c>
    </row>
    <row r="46" spans="1:10" x14ac:dyDescent="0.25">
      <c r="A46">
        <v>11.115</v>
      </c>
      <c r="B46">
        <f t="shared" si="2"/>
        <v>-0.26500000000000057</v>
      </c>
      <c r="F46">
        <f t="shared" si="0"/>
        <v>-1.1555254004962134</v>
      </c>
      <c r="G46">
        <f t="shared" si="1"/>
        <v>-0.27980612756209744</v>
      </c>
      <c r="I46" s="41">
        <f t="shared" si="7"/>
        <v>0.85695544902558263</v>
      </c>
      <c r="J46" s="27">
        <f>SUM($J$29:J33)</f>
        <v>0.6821345707656612</v>
      </c>
    </row>
    <row r="47" spans="1:10" x14ac:dyDescent="0.25">
      <c r="A47">
        <v>11.935</v>
      </c>
      <c r="B47">
        <f t="shared" si="2"/>
        <v>0.82000000000000028</v>
      </c>
      <c r="F47">
        <f t="shared" si="0"/>
        <v>-0.82106364601549331</v>
      </c>
      <c r="G47">
        <f t="shared" si="1"/>
        <v>0.99399659301779864</v>
      </c>
      <c r="I47" s="41">
        <f t="shared" si="7"/>
        <v>1.4349216759758026</v>
      </c>
      <c r="J47" s="27">
        <f>SUM($J$29:J34)</f>
        <v>0.77030162412993031</v>
      </c>
    </row>
    <row r="48" spans="1:10" x14ac:dyDescent="0.25">
      <c r="A48">
        <v>12</v>
      </c>
      <c r="B48">
        <f t="shared" si="2"/>
        <v>6.4999999999999503E-2</v>
      </c>
      <c r="F48">
        <f t="shared" si="0"/>
        <v>-0.79455143377007054</v>
      </c>
      <c r="G48">
        <f t="shared" si="1"/>
        <v>0.10761774137003663</v>
      </c>
      <c r="I48" s="41">
        <f t="shared" si="7"/>
        <v>2.0128879029260225</v>
      </c>
      <c r="J48" s="27">
        <f>SUM($J$29:J35)</f>
        <v>0.92807424593967514</v>
      </c>
    </row>
    <row r="49" spans="1:11" x14ac:dyDescent="0.25">
      <c r="A49">
        <v>12.12</v>
      </c>
      <c r="B49">
        <f t="shared" si="2"/>
        <v>0.11999999999999922</v>
      </c>
      <c r="F49">
        <f t="shared" si="0"/>
        <v>-0.74560581116313629</v>
      </c>
      <c r="G49">
        <f t="shared" si="1"/>
        <v>0.17218838619205865</v>
      </c>
      <c r="I49" s="41">
        <f t="shared" si="7"/>
        <v>2.5908541298762424</v>
      </c>
      <c r="J49" s="27">
        <f>SUM($J$29:J36)</f>
        <v>0.9814385150812065</v>
      </c>
    </row>
    <row r="50" spans="1:11" ht="16.5" thickBot="1" x14ac:dyDescent="0.3">
      <c r="A50">
        <v>12.07</v>
      </c>
      <c r="B50">
        <f t="shared" si="2"/>
        <v>-4.9999999999998934E-2</v>
      </c>
      <c r="F50">
        <f t="shared" si="0"/>
        <v>-0.76599982058269189</v>
      </c>
      <c r="G50">
        <f t="shared" si="1"/>
        <v>-2.7393606894190053E-2</v>
      </c>
      <c r="I50" s="55">
        <f>J13</f>
        <v>3.1688203568264623</v>
      </c>
      <c r="J50" s="29">
        <f>SUM($J$29:J37)</f>
        <v>1</v>
      </c>
    </row>
    <row r="51" spans="1:11" x14ac:dyDescent="0.25">
      <c r="A51">
        <v>11.855</v>
      </c>
      <c r="B51">
        <f t="shared" si="2"/>
        <v>-0.21499999999999986</v>
      </c>
      <c r="F51">
        <f t="shared" si="0"/>
        <v>-0.85369406108678314</v>
      </c>
      <c r="G51">
        <f t="shared" si="1"/>
        <v>-0.22110554136025812</v>
      </c>
    </row>
    <row r="52" spans="1:11" x14ac:dyDescent="0.25">
      <c r="A52">
        <v>11.69</v>
      </c>
      <c r="B52">
        <f t="shared" si="2"/>
        <v>-0.16500000000000092</v>
      </c>
      <c r="F52">
        <f t="shared" si="0"/>
        <v>-0.92099429217131867</v>
      </c>
      <c r="G52">
        <f t="shared" si="1"/>
        <v>-0.16240495515842088</v>
      </c>
      <c r="I52" s="62" t="s">
        <v>62</v>
      </c>
      <c r="J52" s="62"/>
      <c r="K52" s="62"/>
    </row>
    <row r="53" spans="1:11" x14ac:dyDescent="0.25">
      <c r="A53">
        <v>10.99</v>
      </c>
      <c r="B53">
        <f t="shared" si="2"/>
        <v>-0.69999999999999929</v>
      </c>
      <c r="F53">
        <f t="shared" si="0"/>
        <v>-1.2065104240451039</v>
      </c>
      <c r="G53">
        <f t="shared" si="1"/>
        <v>-0.79050122751809082</v>
      </c>
      <c r="I53" t="s">
        <v>59</v>
      </c>
    </row>
    <row r="54" spans="1:11" x14ac:dyDescent="0.25">
      <c r="A54">
        <v>10.8</v>
      </c>
      <c r="B54">
        <f t="shared" si="2"/>
        <v>-0.1899999999999995</v>
      </c>
      <c r="F54">
        <f t="shared" si="0"/>
        <v>-1.2840076598394168</v>
      </c>
      <c r="G54">
        <f t="shared" si="1"/>
        <v>-0.19175524825933846</v>
      </c>
      <c r="I54" s="62" t="s">
        <v>60</v>
      </c>
      <c r="J54" s="62"/>
      <c r="K54" s="16">
        <f>_xlfn.NORM.INV(0.5%,0,1)</f>
        <v>-2.5758293035488999</v>
      </c>
    </row>
    <row r="55" spans="1:11" x14ac:dyDescent="0.25">
      <c r="A55">
        <v>10.815</v>
      </c>
      <c r="B55">
        <f t="shared" si="2"/>
        <v>1.4999999999998792E-2</v>
      </c>
      <c r="F55">
        <f t="shared" si="0"/>
        <v>-1.2778894570135504</v>
      </c>
      <c r="G55">
        <f t="shared" si="1"/>
        <v>4.8917155168197307E-2</v>
      </c>
      <c r="I55" s="62" t="s">
        <v>61</v>
      </c>
      <c r="J55" s="62"/>
      <c r="K55" s="16">
        <f>-1*K54</f>
        <v>2.5758293035488999</v>
      </c>
    </row>
    <row r="56" spans="1:11" x14ac:dyDescent="0.25">
      <c r="A56">
        <v>11.41</v>
      </c>
      <c r="B56">
        <f t="shared" si="2"/>
        <v>0.59500000000000064</v>
      </c>
      <c r="F56">
        <f t="shared" si="0"/>
        <v>-1.0352007449208325</v>
      </c>
      <c r="G56">
        <f t="shared" si="1"/>
        <v>0.72984395510952582</v>
      </c>
      <c r="I56" s="62" t="s">
        <v>63</v>
      </c>
      <c r="J56" s="62"/>
      <c r="K56" s="62"/>
    </row>
    <row r="57" spans="1:11" x14ac:dyDescent="0.25">
      <c r="A57">
        <v>11.84</v>
      </c>
      <c r="B57">
        <f t="shared" si="2"/>
        <v>0.42999999999999972</v>
      </c>
      <c r="F57">
        <f t="shared" si="0"/>
        <v>-0.8598122639126502</v>
      </c>
      <c r="G57">
        <f t="shared" si="1"/>
        <v>0.53613202064345789</v>
      </c>
      <c r="I57" s="62" t="s">
        <v>60</v>
      </c>
      <c r="J57" s="62"/>
      <c r="K57" s="31">
        <f>$D$3+$D$4*K54</f>
        <v>7.6328404259960356</v>
      </c>
    </row>
    <row r="58" spans="1:11" x14ac:dyDescent="0.25">
      <c r="A58">
        <v>12.895</v>
      </c>
      <c r="B58">
        <f t="shared" si="2"/>
        <v>1.0549999999999997</v>
      </c>
      <c r="F58">
        <f t="shared" si="0"/>
        <v>-0.4294986651600165</v>
      </c>
      <c r="G58">
        <f t="shared" si="1"/>
        <v>1.2698893481664388</v>
      </c>
      <c r="I58" s="62" t="s">
        <v>61</v>
      </c>
      <c r="J58" s="62"/>
      <c r="K58" s="31">
        <f>$D$3+$D$4*K55</f>
        <v>20.263163628058013</v>
      </c>
    </row>
    <row r="59" spans="1:11" x14ac:dyDescent="0.25">
      <c r="A59">
        <v>13.065</v>
      </c>
      <c r="B59">
        <f t="shared" si="2"/>
        <v>0.16999999999999993</v>
      </c>
      <c r="F59">
        <f t="shared" si="0"/>
        <v>-0.36015903313352576</v>
      </c>
      <c r="G59">
        <f t="shared" si="1"/>
        <v>0.23088897239389797</v>
      </c>
    </row>
    <row r="60" spans="1:11" x14ac:dyDescent="0.25">
      <c r="A60">
        <v>13.5</v>
      </c>
      <c r="B60">
        <f t="shared" si="2"/>
        <v>0.4350000000000005</v>
      </c>
      <c r="F60">
        <f t="shared" si="0"/>
        <v>-0.18273115118338745</v>
      </c>
      <c r="G60">
        <f t="shared" si="1"/>
        <v>0.54200207926364263</v>
      </c>
    </row>
    <row r="61" spans="1:11" x14ac:dyDescent="0.25">
      <c r="A61">
        <v>12.88</v>
      </c>
      <c r="B61">
        <f t="shared" si="2"/>
        <v>-0.61999999999999922</v>
      </c>
      <c r="F61">
        <f t="shared" si="0"/>
        <v>-0.43561686798588284</v>
      </c>
      <c r="G61">
        <f t="shared" si="1"/>
        <v>-0.69658028959514917</v>
      </c>
    </row>
    <row r="62" spans="1:11" x14ac:dyDescent="0.25">
      <c r="A62">
        <v>12.66</v>
      </c>
      <c r="B62">
        <f t="shared" si="2"/>
        <v>-0.22000000000000064</v>
      </c>
      <c r="F62">
        <f t="shared" si="0"/>
        <v>-0.52535050943192996</v>
      </c>
      <c r="G62">
        <f t="shared" si="1"/>
        <v>-0.22697559998044289</v>
      </c>
    </row>
    <row r="63" spans="1:11" x14ac:dyDescent="0.25">
      <c r="A63">
        <v>12.664999999999999</v>
      </c>
      <c r="B63">
        <f t="shared" si="2"/>
        <v>4.9999999999990052E-3</v>
      </c>
      <c r="F63">
        <f t="shared" si="0"/>
        <v>-0.52331110848997475</v>
      </c>
      <c r="G63">
        <f t="shared" si="1"/>
        <v>3.7177037927829865E-2</v>
      </c>
    </row>
    <row r="64" spans="1:11" x14ac:dyDescent="0.25">
      <c r="A64">
        <v>12.55</v>
      </c>
      <c r="B64">
        <f t="shared" si="2"/>
        <v>-0.11499999999999844</v>
      </c>
      <c r="F64">
        <f t="shared" si="0"/>
        <v>-0.57021733015495313</v>
      </c>
      <c r="G64">
        <f t="shared" si="1"/>
        <v>-0.1037043689565795</v>
      </c>
    </row>
    <row r="65" spans="1:7" x14ac:dyDescent="0.25">
      <c r="A65">
        <v>12.21</v>
      </c>
      <c r="B65">
        <f t="shared" si="2"/>
        <v>-0.33999999999999986</v>
      </c>
      <c r="F65">
        <f t="shared" si="0"/>
        <v>-0.7088965942079346</v>
      </c>
      <c r="G65">
        <f t="shared" si="1"/>
        <v>-0.36785700686485434</v>
      </c>
    </row>
    <row r="66" spans="1:7" x14ac:dyDescent="0.25">
      <c r="A66">
        <v>12.6</v>
      </c>
      <c r="B66">
        <f t="shared" si="2"/>
        <v>0.38999999999999879</v>
      </c>
      <c r="F66">
        <f t="shared" si="0"/>
        <v>-0.54982332073539752</v>
      </c>
      <c r="G66">
        <f t="shared" si="1"/>
        <v>0.48917155168198595</v>
      </c>
    </row>
    <row r="67" spans="1:7" x14ac:dyDescent="0.25">
      <c r="A67">
        <v>12.95</v>
      </c>
      <c r="B67">
        <f t="shared" si="2"/>
        <v>0.34999999999999964</v>
      </c>
      <c r="F67">
        <f t="shared" si="0"/>
        <v>-0.40706525479850492</v>
      </c>
      <c r="G67">
        <f t="shared" si="1"/>
        <v>0.44221108272051618</v>
      </c>
    </row>
    <row r="68" spans="1:7" x14ac:dyDescent="0.25">
      <c r="A68">
        <v>13.26</v>
      </c>
      <c r="B68">
        <f t="shared" si="2"/>
        <v>0.3100000000000005</v>
      </c>
      <c r="F68">
        <f t="shared" si="0"/>
        <v>-0.28062239639725683</v>
      </c>
      <c r="G68">
        <f t="shared" si="1"/>
        <v>0.39525061375904641</v>
      </c>
    </row>
    <row r="69" spans="1:7" x14ac:dyDescent="0.25">
      <c r="A69">
        <v>14.14</v>
      </c>
      <c r="B69">
        <f t="shared" si="2"/>
        <v>0.88000000000000078</v>
      </c>
      <c r="F69">
        <f t="shared" ref="F69:F132" si="8">STANDARDIZE(A69,$D$3,$D$4)</f>
        <v>7.8312169386930905E-2</v>
      </c>
      <c r="G69">
        <f t="shared" ref="G69:G132" si="9">STANDARDIZE(B69,$E$3,$E$4)</f>
        <v>1.0644372964600053</v>
      </c>
    </row>
    <row r="70" spans="1:7" x14ac:dyDescent="0.25">
      <c r="A70">
        <v>15.2</v>
      </c>
      <c r="B70">
        <f t="shared" ref="B70:B133" si="10">A70-A69</f>
        <v>1.0599999999999987</v>
      </c>
      <c r="F70">
        <f t="shared" si="8"/>
        <v>0.51066516908151982</v>
      </c>
      <c r="G70">
        <f t="shared" si="9"/>
        <v>1.2757594067866216</v>
      </c>
    </row>
    <row r="71" spans="1:7" x14ac:dyDescent="0.25">
      <c r="A71">
        <v>14.8</v>
      </c>
      <c r="B71">
        <f t="shared" si="10"/>
        <v>-0.39999999999999858</v>
      </c>
      <c r="F71">
        <f t="shared" si="8"/>
        <v>0.34751309372507155</v>
      </c>
      <c r="G71">
        <f t="shared" si="9"/>
        <v>-0.438297710307059</v>
      </c>
    </row>
    <row r="72" spans="1:7" x14ac:dyDescent="0.25">
      <c r="A72">
        <v>14.035</v>
      </c>
      <c r="B72">
        <f t="shared" si="10"/>
        <v>-0.76500000000000057</v>
      </c>
      <c r="F72">
        <f t="shared" si="8"/>
        <v>3.5484749605862911E-2</v>
      </c>
      <c r="G72">
        <f t="shared" si="9"/>
        <v>-0.86681198958048233</v>
      </c>
    </row>
    <row r="73" spans="1:7" x14ac:dyDescent="0.25">
      <c r="A73">
        <v>14.65</v>
      </c>
      <c r="B73">
        <f t="shared" si="10"/>
        <v>0.61500000000000021</v>
      </c>
      <c r="F73">
        <f t="shared" si="8"/>
        <v>0.28633106546640308</v>
      </c>
      <c r="G73">
        <f t="shared" si="9"/>
        <v>0.75332418959026071</v>
      </c>
    </row>
    <row r="74" spans="1:7" x14ac:dyDescent="0.25">
      <c r="A74">
        <v>14.095000000000001</v>
      </c>
      <c r="B74">
        <f t="shared" si="10"/>
        <v>-0.55499999999999972</v>
      </c>
      <c r="F74">
        <f t="shared" si="8"/>
        <v>5.9957560909330437E-2</v>
      </c>
      <c r="G74">
        <f t="shared" si="9"/>
        <v>-0.62026952753275977</v>
      </c>
    </row>
    <row r="75" spans="1:7" x14ac:dyDescent="0.25">
      <c r="A75">
        <v>14.36</v>
      </c>
      <c r="B75">
        <f t="shared" si="10"/>
        <v>0.26499999999999879</v>
      </c>
      <c r="F75">
        <f t="shared" si="8"/>
        <v>0.16804581083297729</v>
      </c>
      <c r="G75">
        <f t="shared" si="9"/>
        <v>0.34242008617738973</v>
      </c>
    </row>
    <row r="76" spans="1:7" x14ac:dyDescent="0.25">
      <c r="A76">
        <v>14.83</v>
      </c>
      <c r="B76">
        <f t="shared" si="10"/>
        <v>0.47000000000000064</v>
      </c>
      <c r="F76">
        <f t="shared" si="8"/>
        <v>0.35974949937680495</v>
      </c>
      <c r="G76">
        <f t="shared" si="9"/>
        <v>0.58309248960492976</v>
      </c>
    </row>
    <row r="77" spans="1:7" x14ac:dyDescent="0.25">
      <c r="A77">
        <v>14.45</v>
      </c>
      <c r="B77">
        <f t="shared" si="10"/>
        <v>-0.38000000000000078</v>
      </c>
      <c r="F77">
        <f t="shared" si="8"/>
        <v>0.20475502778817822</v>
      </c>
      <c r="G77">
        <f t="shared" si="9"/>
        <v>-0.41481747582632622</v>
      </c>
    </row>
    <row r="78" spans="1:7" x14ac:dyDescent="0.25">
      <c r="A78">
        <v>15.7</v>
      </c>
      <c r="B78">
        <f t="shared" si="10"/>
        <v>1.25</v>
      </c>
      <c r="F78">
        <f t="shared" si="8"/>
        <v>0.71460526327708085</v>
      </c>
      <c r="G78">
        <f t="shared" si="9"/>
        <v>1.4988216343536092</v>
      </c>
    </row>
    <row r="79" spans="1:7" x14ac:dyDescent="0.25">
      <c r="A79">
        <v>15.195</v>
      </c>
      <c r="B79">
        <f t="shared" si="10"/>
        <v>-0.50499999999999901</v>
      </c>
      <c r="F79">
        <f t="shared" si="8"/>
        <v>0.50862576813956462</v>
      </c>
      <c r="G79">
        <f t="shared" si="9"/>
        <v>-0.56156894133092039</v>
      </c>
    </row>
    <row r="80" spans="1:7" x14ac:dyDescent="0.25">
      <c r="A80">
        <v>15.3</v>
      </c>
      <c r="B80">
        <f t="shared" si="10"/>
        <v>0.10500000000000043</v>
      </c>
      <c r="F80">
        <f t="shared" si="8"/>
        <v>0.55145318792063258</v>
      </c>
      <c r="G80">
        <f t="shared" si="9"/>
        <v>0.15457821033150851</v>
      </c>
    </row>
    <row r="81" spans="1:7" x14ac:dyDescent="0.25">
      <c r="A81">
        <v>15.38</v>
      </c>
      <c r="B81">
        <f t="shared" si="10"/>
        <v>8.0000000000000071E-2</v>
      </c>
      <c r="F81">
        <f t="shared" si="8"/>
        <v>0.58408360299192241</v>
      </c>
      <c r="G81">
        <f t="shared" si="9"/>
        <v>0.12522791723058885</v>
      </c>
    </row>
    <row r="82" spans="1:7" x14ac:dyDescent="0.25">
      <c r="A82">
        <v>15.49</v>
      </c>
      <c r="B82">
        <f t="shared" si="10"/>
        <v>0.10999999999999943</v>
      </c>
      <c r="F82">
        <f t="shared" si="8"/>
        <v>0.62895042371494558</v>
      </c>
      <c r="G82">
        <f t="shared" si="9"/>
        <v>0.1604482689516912</v>
      </c>
    </row>
    <row r="83" spans="1:7" x14ac:dyDescent="0.25">
      <c r="A83">
        <v>15.255000000000001</v>
      </c>
      <c r="B83">
        <f t="shared" si="10"/>
        <v>-0.23499999999999943</v>
      </c>
      <c r="F83">
        <f t="shared" si="8"/>
        <v>0.53309857944303207</v>
      </c>
      <c r="G83">
        <f t="shared" si="9"/>
        <v>-0.244585775840993</v>
      </c>
    </row>
    <row r="84" spans="1:7" x14ac:dyDescent="0.25">
      <c r="A84">
        <v>15.1</v>
      </c>
      <c r="B84">
        <f t="shared" si="10"/>
        <v>-0.15500000000000114</v>
      </c>
      <c r="F84">
        <f t="shared" si="8"/>
        <v>0.46987715024240773</v>
      </c>
      <c r="G84">
        <f t="shared" si="9"/>
        <v>-0.15066483791805343</v>
      </c>
    </row>
    <row r="85" spans="1:7" x14ac:dyDescent="0.25">
      <c r="A85">
        <v>14.8024</v>
      </c>
      <c r="B85">
        <f t="shared" si="10"/>
        <v>-0.2975999999999992</v>
      </c>
      <c r="F85">
        <f t="shared" si="8"/>
        <v>0.3484920061772101</v>
      </c>
      <c r="G85">
        <f t="shared" si="9"/>
        <v>-0.31807890976569453</v>
      </c>
    </row>
    <row r="86" spans="1:7" x14ac:dyDescent="0.25">
      <c r="A86">
        <v>13.76</v>
      </c>
      <c r="B86">
        <f t="shared" si="10"/>
        <v>-1.0424000000000007</v>
      </c>
      <c r="F86">
        <f t="shared" si="8"/>
        <v>-7.6682302201695807E-2</v>
      </c>
      <c r="G86">
        <f t="shared" si="9"/>
        <v>-1.1924828418282825</v>
      </c>
    </row>
    <row r="87" spans="1:7" x14ac:dyDescent="0.25">
      <c r="A87">
        <v>13.8588</v>
      </c>
      <c r="B87">
        <f t="shared" si="10"/>
        <v>9.8800000000000665E-2</v>
      </c>
      <c r="F87">
        <f t="shared" si="8"/>
        <v>-3.6383739588652673E-2</v>
      </c>
      <c r="G87">
        <f t="shared" si="9"/>
        <v>0.14729933764248082</v>
      </c>
    </row>
    <row r="88" spans="1:7" x14ac:dyDescent="0.25">
      <c r="A88">
        <v>13.21072</v>
      </c>
      <c r="B88">
        <f t="shared" si="10"/>
        <v>-0.64808000000000021</v>
      </c>
      <c r="F88">
        <f t="shared" si="8"/>
        <v>-0.30072273208117117</v>
      </c>
      <c r="G88">
        <f t="shared" si="9"/>
        <v>-0.72954653880610287</v>
      </c>
    </row>
    <row r="89" spans="1:7" x14ac:dyDescent="0.25">
      <c r="A89">
        <v>13.565</v>
      </c>
      <c r="B89">
        <f t="shared" si="10"/>
        <v>0.35427999999999926</v>
      </c>
      <c r="F89">
        <f t="shared" si="8"/>
        <v>-0.15621893893796474</v>
      </c>
      <c r="G89">
        <f t="shared" si="9"/>
        <v>0.4472358528993931</v>
      </c>
    </row>
    <row r="90" spans="1:7" x14ac:dyDescent="0.25">
      <c r="A90">
        <v>13.7021</v>
      </c>
      <c r="B90">
        <f t="shared" si="10"/>
        <v>0.13710000000000022</v>
      </c>
      <c r="F90">
        <f t="shared" si="8"/>
        <v>-0.1002985651095418</v>
      </c>
      <c r="G90">
        <f t="shared" si="9"/>
        <v>0.19226398667308858</v>
      </c>
    </row>
    <row r="91" spans="1:7" x14ac:dyDescent="0.25">
      <c r="A91">
        <v>14.28</v>
      </c>
      <c r="B91">
        <f t="shared" si="10"/>
        <v>0.57789999999999964</v>
      </c>
      <c r="F91">
        <f t="shared" si="8"/>
        <v>0.13541539576168751</v>
      </c>
      <c r="G91">
        <f t="shared" si="9"/>
        <v>0.70976835462849597</v>
      </c>
    </row>
    <row r="92" spans="1:7" x14ac:dyDescent="0.25">
      <c r="A92">
        <v>14.805870000000001</v>
      </c>
      <c r="B92">
        <f t="shared" si="10"/>
        <v>0.52587000000000117</v>
      </c>
      <c r="F92">
        <f t="shared" si="8"/>
        <v>0.34990735043092736</v>
      </c>
      <c r="G92">
        <f t="shared" si="9"/>
        <v>0.64868452462686454</v>
      </c>
    </row>
    <row r="93" spans="1:7" x14ac:dyDescent="0.25">
      <c r="A93">
        <v>14.83548</v>
      </c>
      <c r="B93">
        <f t="shared" si="10"/>
        <v>2.9609999999999914E-2</v>
      </c>
      <c r="F93">
        <f t="shared" si="8"/>
        <v>0.36198468280918844</v>
      </c>
      <c r="G93">
        <f t="shared" si="9"/>
        <v>6.6069466456375833E-2</v>
      </c>
    </row>
    <row r="94" spans="1:7" x14ac:dyDescent="0.25">
      <c r="A94">
        <v>14.345000000000001</v>
      </c>
      <c r="B94">
        <f t="shared" si="10"/>
        <v>-0.49047999999999981</v>
      </c>
      <c r="F94">
        <f t="shared" si="8"/>
        <v>0.16192760800711095</v>
      </c>
      <c r="G94">
        <f t="shared" si="9"/>
        <v>-0.5445222910979074</v>
      </c>
    </row>
    <row r="95" spans="1:7" x14ac:dyDescent="0.25">
      <c r="A95">
        <v>13.948499999999999</v>
      </c>
      <c r="B95">
        <f t="shared" si="10"/>
        <v>-0.39650000000000141</v>
      </c>
      <c r="F95">
        <f t="shared" si="8"/>
        <v>2.0311331003047763E-4</v>
      </c>
      <c r="G95">
        <f t="shared" si="9"/>
        <v>-0.43418866927293365</v>
      </c>
    </row>
    <row r="96" spans="1:7" x14ac:dyDescent="0.25">
      <c r="A96">
        <v>14.51</v>
      </c>
      <c r="B96">
        <f t="shared" si="10"/>
        <v>0.56150000000000055</v>
      </c>
      <c r="F96">
        <f t="shared" si="8"/>
        <v>0.22922783909164576</v>
      </c>
      <c r="G96">
        <f t="shared" si="9"/>
        <v>0.69051456235429398</v>
      </c>
    </row>
    <row r="97" spans="1:7" x14ac:dyDescent="0.25">
      <c r="A97">
        <v>14.775</v>
      </c>
      <c r="B97">
        <f t="shared" si="10"/>
        <v>0.26500000000000057</v>
      </c>
      <c r="F97">
        <f t="shared" si="8"/>
        <v>0.33731608901529331</v>
      </c>
      <c r="G97">
        <f t="shared" si="9"/>
        <v>0.34242008617739184</v>
      </c>
    </row>
    <row r="98" spans="1:7" x14ac:dyDescent="0.25">
      <c r="A98">
        <v>15.0997</v>
      </c>
      <c r="B98">
        <f t="shared" si="10"/>
        <v>0.32469999999999999</v>
      </c>
      <c r="F98">
        <f t="shared" si="8"/>
        <v>0.46975478618589067</v>
      </c>
      <c r="G98">
        <f t="shared" si="9"/>
        <v>0.41250858610238633</v>
      </c>
    </row>
    <row r="99" spans="1:7" x14ac:dyDescent="0.25">
      <c r="A99">
        <v>14.94</v>
      </c>
      <c r="B99">
        <f t="shared" si="10"/>
        <v>-0.15970000000000084</v>
      </c>
      <c r="F99">
        <f t="shared" si="8"/>
        <v>0.40461632009982812</v>
      </c>
      <c r="G99">
        <f t="shared" si="9"/>
        <v>-0.15618269302102591</v>
      </c>
    </row>
    <row r="100" spans="1:7" x14ac:dyDescent="0.25">
      <c r="A100">
        <v>15.09065</v>
      </c>
      <c r="B100">
        <f t="shared" si="10"/>
        <v>0.15065000000000062</v>
      </c>
      <c r="F100">
        <f t="shared" si="8"/>
        <v>0.46606347048095093</v>
      </c>
      <c r="G100">
        <f t="shared" si="9"/>
        <v>0.20817184553378729</v>
      </c>
    </row>
    <row r="101" spans="1:7" x14ac:dyDescent="0.25">
      <c r="A101">
        <v>15.099919999999999</v>
      </c>
      <c r="B101">
        <f t="shared" si="10"/>
        <v>9.2699999999990013E-3</v>
      </c>
      <c r="F101">
        <f t="shared" si="8"/>
        <v>0.46984451982733622</v>
      </c>
      <c r="G101">
        <f t="shared" si="9"/>
        <v>4.2190067989466867E-2</v>
      </c>
    </row>
    <row r="102" spans="1:7" x14ac:dyDescent="0.25">
      <c r="A102">
        <v>15.12045</v>
      </c>
      <c r="B102">
        <f t="shared" si="10"/>
        <v>2.0530000000000825E-2</v>
      </c>
      <c r="F102">
        <f t="shared" si="8"/>
        <v>0.47821830009500627</v>
      </c>
      <c r="G102">
        <f t="shared" si="9"/>
        <v>5.5409440002123035E-2</v>
      </c>
    </row>
    <row r="103" spans="1:7" x14ac:dyDescent="0.25">
      <c r="A103">
        <v>14.615</v>
      </c>
      <c r="B103">
        <f t="shared" si="10"/>
        <v>-0.50544999999999973</v>
      </c>
      <c r="F103">
        <f t="shared" si="8"/>
        <v>0.27205525887271376</v>
      </c>
      <c r="G103">
        <f t="shared" si="9"/>
        <v>-0.56209724660673777</v>
      </c>
    </row>
    <row r="104" spans="1:7" x14ac:dyDescent="0.25">
      <c r="A104">
        <v>14.89</v>
      </c>
      <c r="B104">
        <f t="shared" si="10"/>
        <v>0.27500000000000036</v>
      </c>
      <c r="F104">
        <f t="shared" si="8"/>
        <v>0.38422231068027246</v>
      </c>
      <c r="G104">
        <f t="shared" si="9"/>
        <v>0.35416020341775928</v>
      </c>
    </row>
    <row r="105" spans="1:7" x14ac:dyDescent="0.25">
      <c r="A105">
        <v>15.5</v>
      </c>
      <c r="B105">
        <f t="shared" si="10"/>
        <v>0.60999999999999943</v>
      </c>
      <c r="F105">
        <f t="shared" si="8"/>
        <v>0.63302922559885666</v>
      </c>
      <c r="G105">
        <f t="shared" si="9"/>
        <v>0.74745413097007596</v>
      </c>
    </row>
    <row r="106" spans="1:7" x14ac:dyDescent="0.25">
      <c r="A106">
        <v>15.97</v>
      </c>
      <c r="B106">
        <f t="shared" si="10"/>
        <v>0.47000000000000064</v>
      </c>
      <c r="F106">
        <f t="shared" si="8"/>
        <v>0.82473291414268435</v>
      </c>
      <c r="G106">
        <f t="shared" si="9"/>
        <v>0.58309248960492976</v>
      </c>
    </row>
    <row r="107" spans="1:7" x14ac:dyDescent="0.25">
      <c r="A107">
        <v>16.392869999999998</v>
      </c>
      <c r="B107">
        <f t="shared" si="10"/>
        <v>0.42286999999999786</v>
      </c>
      <c r="F107">
        <f t="shared" si="8"/>
        <v>0.99721320940763725</v>
      </c>
      <c r="G107">
        <f t="shared" si="9"/>
        <v>0.52776131705107354</v>
      </c>
    </row>
    <row r="108" spans="1:7" x14ac:dyDescent="0.25">
      <c r="A108">
        <v>16.510000000000002</v>
      </c>
      <c r="B108">
        <f t="shared" si="10"/>
        <v>0.11713000000000306</v>
      </c>
      <c r="F108">
        <f t="shared" si="8"/>
        <v>1.0449882158738906</v>
      </c>
      <c r="G108">
        <f t="shared" si="9"/>
        <v>0.16881897254407763</v>
      </c>
    </row>
    <row r="109" spans="1:7" x14ac:dyDescent="0.25">
      <c r="A109">
        <v>16.953399999999998</v>
      </c>
      <c r="B109">
        <f t="shared" si="10"/>
        <v>0.44339999999999691</v>
      </c>
      <c r="F109">
        <f t="shared" si="8"/>
        <v>1.2258422914065128</v>
      </c>
      <c r="G109">
        <f t="shared" si="9"/>
        <v>0.55186377774554729</v>
      </c>
    </row>
    <row r="110" spans="1:7" x14ac:dyDescent="0.25">
      <c r="A110">
        <v>17.225000000000001</v>
      </c>
      <c r="B110">
        <f t="shared" si="10"/>
        <v>0.27160000000000295</v>
      </c>
      <c r="F110">
        <f t="shared" si="8"/>
        <v>1.336622550573543</v>
      </c>
      <c r="G110">
        <f t="shared" si="9"/>
        <v>0.35016856355603732</v>
      </c>
    </row>
    <row r="111" spans="1:7" x14ac:dyDescent="0.25">
      <c r="A111">
        <v>17.214469999999999</v>
      </c>
      <c r="B111">
        <f t="shared" si="10"/>
        <v>-1.0530000000002815E-2</v>
      </c>
      <c r="F111">
        <f t="shared" si="8"/>
        <v>1.3323275721897831</v>
      </c>
      <c r="G111">
        <f t="shared" si="9"/>
        <v>1.8944635853536691E-2</v>
      </c>
    </row>
    <row r="112" spans="1:7" x14ac:dyDescent="0.25">
      <c r="A112">
        <v>16</v>
      </c>
      <c r="B112">
        <f t="shared" si="10"/>
        <v>-1.2144699999999986</v>
      </c>
      <c r="F112">
        <f t="shared" si="8"/>
        <v>0.83696931979441769</v>
      </c>
      <c r="G112">
        <f t="shared" si="9"/>
        <v>-1.3944950391832869</v>
      </c>
    </row>
    <row r="113" spans="1:7" x14ac:dyDescent="0.25">
      <c r="A113">
        <v>15.887449999999999</v>
      </c>
      <c r="B113">
        <f t="shared" si="10"/>
        <v>-0.11255000000000059</v>
      </c>
      <c r="F113">
        <f t="shared" si="8"/>
        <v>0.79106240459099675</v>
      </c>
      <c r="G113">
        <f t="shared" si="9"/>
        <v>-0.10082804023269194</v>
      </c>
    </row>
    <row r="114" spans="1:7" x14ac:dyDescent="0.25">
      <c r="A114">
        <v>15.9</v>
      </c>
      <c r="B114">
        <f t="shared" si="10"/>
        <v>1.2550000000000949E-2</v>
      </c>
      <c r="F114">
        <f t="shared" si="8"/>
        <v>0.7961813009553057</v>
      </c>
      <c r="G114">
        <f t="shared" si="9"/>
        <v>4.6040826444309756E-2</v>
      </c>
    </row>
    <row r="115" spans="1:7" x14ac:dyDescent="0.25">
      <c r="A115">
        <v>15.83</v>
      </c>
      <c r="B115">
        <f t="shared" si="10"/>
        <v>-7.0000000000000284E-2</v>
      </c>
      <c r="F115">
        <f t="shared" si="8"/>
        <v>0.76762968776792706</v>
      </c>
      <c r="G115">
        <f t="shared" si="9"/>
        <v>-5.087384137492703E-2</v>
      </c>
    </row>
    <row r="116" spans="1:7" x14ac:dyDescent="0.25">
      <c r="A116">
        <v>14.065</v>
      </c>
      <c r="B116">
        <f t="shared" si="10"/>
        <v>-1.7650000000000006</v>
      </c>
      <c r="F116">
        <f t="shared" si="8"/>
        <v>4.7721155257596307E-2</v>
      </c>
      <c r="G116">
        <f t="shared" si="9"/>
        <v>-2.040823713617252</v>
      </c>
    </row>
    <row r="117" spans="1:7" x14ac:dyDescent="0.25">
      <c r="A117">
        <v>13.1228</v>
      </c>
      <c r="B117">
        <f t="shared" si="10"/>
        <v>-0.9421999999999997</v>
      </c>
      <c r="F117">
        <f t="shared" si="8"/>
        <v>-0.3365835582445188</v>
      </c>
      <c r="G117">
        <f t="shared" si="9"/>
        <v>-1.074846867079797</v>
      </c>
    </row>
    <row r="118" spans="1:7" x14ac:dyDescent="0.25">
      <c r="A118">
        <v>10.8</v>
      </c>
      <c r="B118">
        <f t="shared" si="10"/>
        <v>-2.3227999999999991</v>
      </c>
      <c r="F118">
        <f t="shared" si="8"/>
        <v>-1.2840076598394168</v>
      </c>
      <c r="G118">
        <f t="shared" si="9"/>
        <v>-2.6956874532849602</v>
      </c>
    </row>
    <row r="119" spans="1:7" x14ac:dyDescent="0.25">
      <c r="A119">
        <v>9.7200000000000006</v>
      </c>
      <c r="B119">
        <f t="shared" si="10"/>
        <v>-1.08</v>
      </c>
      <c r="F119">
        <f t="shared" si="8"/>
        <v>-1.7245182633018286</v>
      </c>
      <c r="G119">
        <f t="shared" si="9"/>
        <v>-1.2366256826520643</v>
      </c>
    </row>
    <row r="120" spans="1:7" x14ac:dyDescent="0.25">
      <c r="A120">
        <v>8.9640000000000004</v>
      </c>
      <c r="B120">
        <f t="shared" si="10"/>
        <v>-0.75600000000000023</v>
      </c>
      <c r="F120">
        <f t="shared" si="8"/>
        <v>-2.032875685725517</v>
      </c>
      <c r="G120">
        <f t="shared" si="9"/>
        <v>-0.85624588406415103</v>
      </c>
    </row>
    <row r="121" spans="1:7" x14ac:dyDescent="0.25">
      <c r="A121">
        <v>9.5943000000000005</v>
      </c>
      <c r="B121">
        <f t="shared" si="10"/>
        <v>0.63030000000000008</v>
      </c>
      <c r="F121">
        <f t="shared" si="8"/>
        <v>-1.7757888029825928</v>
      </c>
      <c r="G121">
        <f t="shared" si="9"/>
        <v>0.77128656896802317</v>
      </c>
    </row>
    <row r="122" spans="1:7" x14ac:dyDescent="0.25">
      <c r="A122">
        <v>10.93</v>
      </c>
      <c r="B122">
        <f t="shared" si="10"/>
        <v>1.3356999999999992</v>
      </c>
      <c r="F122">
        <f t="shared" si="8"/>
        <v>-1.2309832353485712</v>
      </c>
      <c r="G122">
        <f t="shared" si="9"/>
        <v>1.5994344391035595</v>
      </c>
    </row>
    <row r="123" spans="1:7" x14ac:dyDescent="0.25">
      <c r="A123">
        <v>10.33</v>
      </c>
      <c r="B123">
        <f t="shared" si="10"/>
        <v>-0.59999999999999964</v>
      </c>
      <c r="F123">
        <f t="shared" si="8"/>
        <v>-1.4757113483832445</v>
      </c>
      <c r="G123">
        <f t="shared" si="9"/>
        <v>-0.67310005511441429</v>
      </c>
    </row>
    <row r="124" spans="1:7" x14ac:dyDescent="0.25">
      <c r="A124">
        <v>10.1</v>
      </c>
      <c r="B124">
        <f t="shared" si="10"/>
        <v>-0.23000000000000043</v>
      </c>
      <c r="F124">
        <f t="shared" si="8"/>
        <v>-1.5695237917132028</v>
      </c>
      <c r="G124">
        <f t="shared" si="9"/>
        <v>-0.23871571722081034</v>
      </c>
    </row>
    <row r="125" spans="1:7" x14ac:dyDescent="0.25">
      <c r="A125">
        <v>10.39</v>
      </c>
      <c r="B125">
        <f t="shared" si="10"/>
        <v>0.29000000000000092</v>
      </c>
      <c r="F125">
        <f t="shared" si="8"/>
        <v>-1.4512385370797769</v>
      </c>
      <c r="G125">
        <f t="shared" si="9"/>
        <v>0.37177037927831152</v>
      </c>
    </row>
    <row r="126" spans="1:7" x14ac:dyDescent="0.25">
      <c r="A126">
        <v>10.565</v>
      </c>
      <c r="B126">
        <f t="shared" si="10"/>
        <v>0.17499999999999893</v>
      </c>
      <c r="F126">
        <f t="shared" si="8"/>
        <v>-1.3798595041113311</v>
      </c>
      <c r="G126">
        <f t="shared" si="9"/>
        <v>0.23675903101408063</v>
      </c>
    </row>
    <row r="127" spans="1:7" x14ac:dyDescent="0.25">
      <c r="A127">
        <v>9.9779999999999998</v>
      </c>
      <c r="B127">
        <f t="shared" si="10"/>
        <v>-0.58699999999999974</v>
      </c>
      <c r="F127">
        <f t="shared" si="8"/>
        <v>-1.6192851746969195</v>
      </c>
      <c r="G127">
        <f t="shared" si="9"/>
        <v>-0.65783790270193643</v>
      </c>
    </row>
    <row r="128" spans="1:7" x14ac:dyDescent="0.25">
      <c r="A128">
        <v>10.5007</v>
      </c>
      <c r="B128">
        <f t="shared" si="10"/>
        <v>0.52270000000000039</v>
      </c>
      <c r="F128">
        <f t="shared" si="8"/>
        <v>-1.40608620022488</v>
      </c>
      <c r="G128">
        <f t="shared" si="9"/>
        <v>0.64496290746166707</v>
      </c>
    </row>
    <row r="129" spans="1:7" x14ac:dyDescent="0.25">
      <c r="A129">
        <v>11.390510000000001</v>
      </c>
      <c r="B129">
        <f t="shared" si="10"/>
        <v>0.88981000000000066</v>
      </c>
      <c r="F129">
        <f t="shared" si="8"/>
        <v>-1.0431503297925753</v>
      </c>
      <c r="G129">
        <f t="shared" si="9"/>
        <v>1.075954351472806</v>
      </c>
    </row>
    <row r="130" spans="1:7" x14ac:dyDescent="0.25">
      <c r="A130">
        <v>12.89</v>
      </c>
      <c r="B130">
        <f t="shared" si="10"/>
        <v>1.4994899999999998</v>
      </c>
      <c r="F130">
        <f t="shared" si="8"/>
        <v>-0.43153806610197171</v>
      </c>
      <c r="G130">
        <f t="shared" si="9"/>
        <v>1.7917258193835426</v>
      </c>
    </row>
    <row r="131" spans="1:7" x14ac:dyDescent="0.25">
      <c r="A131">
        <v>11.994999999999999</v>
      </c>
      <c r="B131">
        <f t="shared" si="10"/>
        <v>-0.89500000000000135</v>
      </c>
      <c r="F131">
        <f t="shared" si="8"/>
        <v>-0.79659083471202652</v>
      </c>
      <c r="G131">
        <f t="shared" si="9"/>
        <v>-1.0194335137052633</v>
      </c>
    </row>
    <row r="132" spans="1:7" x14ac:dyDescent="0.25">
      <c r="A132">
        <v>11.752000000000001</v>
      </c>
      <c r="B132">
        <f t="shared" si="10"/>
        <v>-0.24299999999999855</v>
      </c>
      <c r="F132">
        <f t="shared" si="8"/>
        <v>-0.89570572049106856</v>
      </c>
      <c r="G132">
        <f t="shared" si="9"/>
        <v>-0.25397786963328611</v>
      </c>
    </row>
    <row r="133" spans="1:7" x14ac:dyDescent="0.25">
      <c r="A133">
        <v>10.71</v>
      </c>
      <c r="B133">
        <f t="shared" si="10"/>
        <v>-1.0419999999999998</v>
      </c>
      <c r="F133">
        <f t="shared" ref="F133:F151" si="11">STANDARDIZE(A133,$D$3,$D$4)</f>
        <v>-1.3207168767946178</v>
      </c>
      <c r="G133">
        <f t="shared" ref="G133:G151" si="12">STANDARDIZE(B133,$E$3,$E$4)</f>
        <v>-1.1920132371386667</v>
      </c>
    </row>
    <row r="134" spans="1:7" x14ac:dyDescent="0.25">
      <c r="A134">
        <v>10.33</v>
      </c>
      <c r="B134">
        <f t="shared" ref="B134:B151" si="13">A134-A133</f>
        <v>-0.38000000000000078</v>
      </c>
      <c r="F134">
        <f t="shared" si="11"/>
        <v>-1.4757113483832445</v>
      </c>
      <c r="G134">
        <f t="shared" si="12"/>
        <v>-0.41481747582632622</v>
      </c>
    </row>
    <row r="135" spans="1:7" x14ac:dyDescent="0.25">
      <c r="A135">
        <v>11.2067</v>
      </c>
      <c r="B135">
        <f t="shared" si="13"/>
        <v>0.87669999999999959</v>
      </c>
      <c r="F135">
        <f t="shared" si="11"/>
        <v>-1.1181227872207478</v>
      </c>
      <c r="G135">
        <f t="shared" si="12"/>
        <v>1.0605630577706826</v>
      </c>
    </row>
    <row r="136" spans="1:7" x14ac:dyDescent="0.25">
      <c r="A136">
        <v>10.282349999999999</v>
      </c>
      <c r="B136">
        <f t="shared" si="13"/>
        <v>-0.92435000000000045</v>
      </c>
      <c r="F136">
        <f t="shared" si="11"/>
        <v>-1.4951468393600817</v>
      </c>
      <c r="G136">
        <f t="shared" si="12"/>
        <v>-1.0538907578057415</v>
      </c>
    </row>
    <row r="137" spans="1:7" x14ac:dyDescent="0.25">
      <c r="A137">
        <v>11.28</v>
      </c>
      <c r="B137">
        <f t="shared" si="13"/>
        <v>0.99765000000000015</v>
      </c>
      <c r="F137">
        <f t="shared" si="11"/>
        <v>-1.0882251694116787</v>
      </c>
      <c r="G137">
        <f t="shared" si="12"/>
        <v>1.2025597757929305</v>
      </c>
    </row>
    <row r="138" spans="1:7" x14ac:dyDescent="0.25">
      <c r="A138">
        <v>12.93</v>
      </c>
      <c r="B138">
        <f t="shared" si="13"/>
        <v>1.6500000000000004</v>
      </c>
      <c r="F138">
        <f t="shared" si="11"/>
        <v>-0.41522285856632718</v>
      </c>
      <c r="G138">
        <f t="shared" si="12"/>
        <v>1.9684263239683175</v>
      </c>
    </row>
    <row r="139" spans="1:7" x14ac:dyDescent="0.25">
      <c r="A139">
        <v>12.93</v>
      </c>
      <c r="B139">
        <f t="shared" si="13"/>
        <v>0</v>
      </c>
      <c r="F139">
        <f t="shared" si="11"/>
        <v>-0.41522285856632718</v>
      </c>
      <c r="G139">
        <f t="shared" si="12"/>
        <v>3.1306979307647184E-2</v>
      </c>
    </row>
    <row r="140" spans="1:7" x14ac:dyDescent="0.25">
      <c r="A140">
        <v>13.595000000000001</v>
      </c>
      <c r="B140">
        <f t="shared" si="13"/>
        <v>0.66500000000000092</v>
      </c>
      <c r="F140">
        <f t="shared" si="11"/>
        <v>-0.14398253328623059</v>
      </c>
      <c r="G140">
        <f t="shared" si="12"/>
        <v>0.81202477579210008</v>
      </c>
    </row>
    <row r="141" spans="1:7" x14ac:dyDescent="0.25">
      <c r="A141">
        <v>14.895160000000001</v>
      </c>
      <c r="B141">
        <f t="shared" si="13"/>
        <v>1.30016</v>
      </c>
      <c r="F141">
        <f t="shared" si="11"/>
        <v>0.38632697245237069</v>
      </c>
      <c r="G141">
        <f t="shared" si="12"/>
        <v>1.5577100624312936</v>
      </c>
    </row>
    <row r="142" spans="1:7" x14ac:dyDescent="0.25">
      <c r="A142">
        <v>15.86</v>
      </c>
      <c r="B142">
        <f t="shared" si="13"/>
        <v>0.96483999999999881</v>
      </c>
      <c r="F142">
        <f t="shared" si="11"/>
        <v>0.7798660934196604</v>
      </c>
      <c r="G142">
        <f t="shared" si="12"/>
        <v>1.1640404511272826</v>
      </c>
    </row>
    <row r="143" spans="1:7" x14ac:dyDescent="0.25">
      <c r="A143">
        <v>14.925000000000001</v>
      </c>
      <c r="B143">
        <f t="shared" si="13"/>
        <v>-0.93499999999999872</v>
      </c>
      <c r="F143">
        <f t="shared" si="11"/>
        <v>0.39849811727396178</v>
      </c>
      <c r="G143">
        <f t="shared" si="12"/>
        <v>-1.066393982666731</v>
      </c>
    </row>
    <row r="144" spans="1:7" x14ac:dyDescent="0.25">
      <c r="A144">
        <v>14.62</v>
      </c>
      <c r="B144">
        <f t="shared" si="13"/>
        <v>-0.30500000000000149</v>
      </c>
      <c r="F144">
        <f t="shared" si="11"/>
        <v>0.27409465981466896</v>
      </c>
      <c r="G144">
        <f t="shared" si="12"/>
        <v>-0.32676659652356932</v>
      </c>
    </row>
    <row r="145" spans="1:7" x14ac:dyDescent="0.25">
      <c r="A145">
        <v>14.52</v>
      </c>
      <c r="B145">
        <f t="shared" si="13"/>
        <v>-9.9999999999999645E-2</v>
      </c>
      <c r="F145">
        <f t="shared" si="11"/>
        <v>0.23330664097555689</v>
      </c>
      <c r="G145">
        <f t="shared" si="12"/>
        <v>-8.6094193096029378E-2</v>
      </c>
    </row>
    <row r="146" spans="1:7" x14ac:dyDescent="0.25">
      <c r="A146">
        <v>15.615</v>
      </c>
      <c r="B146">
        <f t="shared" si="13"/>
        <v>1.0950000000000006</v>
      </c>
      <c r="F146">
        <f t="shared" si="11"/>
        <v>0.67993544726383581</v>
      </c>
      <c r="G146">
        <f t="shared" si="12"/>
        <v>1.3168498171279106</v>
      </c>
    </row>
    <row r="147" spans="1:7" x14ac:dyDescent="0.25">
      <c r="A147">
        <v>15.1</v>
      </c>
      <c r="B147">
        <f t="shared" si="13"/>
        <v>-0.51500000000000057</v>
      </c>
      <c r="F147">
        <f t="shared" si="11"/>
        <v>0.46987715024240773</v>
      </c>
      <c r="G147">
        <f t="shared" si="12"/>
        <v>-0.57330905857128989</v>
      </c>
    </row>
    <row r="148" spans="1:7" x14ac:dyDescent="0.25">
      <c r="A148">
        <v>14.27</v>
      </c>
      <c r="B148">
        <f t="shared" si="13"/>
        <v>-0.83000000000000007</v>
      </c>
      <c r="F148">
        <f t="shared" si="11"/>
        <v>0.13133659387777635</v>
      </c>
      <c r="G148">
        <f t="shared" si="12"/>
        <v>-0.94312275164287185</v>
      </c>
    </row>
    <row r="149" spans="1:7" x14ac:dyDescent="0.25">
      <c r="A149">
        <v>13.76</v>
      </c>
      <c r="B149">
        <f t="shared" si="13"/>
        <v>-0.50999999999999979</v>
      </c>
      <c r="F149">
        <f t="shared" si="11"/>
        <v>-7.6682302201695807E-2</v>
      </c>
      <c r="G149">
        <f t="shared" si="12"/>
        <v>-0.56743899995110514</v>
      </c>
    </row>
    <row r="150" spans="1:7" x14ac:dyDescent="0.25">
      <c r="A150">
        <v>14.6</v>
      </c>
      <c r="B150">
        <f t="shared" si="13"/>
        <v>0.83999999999999986</v>
      </c>
      <c r="F150">
        <f t="shared" si="11"/>
        <v>0.2659370560468467</v>
      </c>
      <c r="G150">
        <f t="shared" si="12"/>
        <v>1.0174768274985335</v>
      </c>
    </row>
    <row r="151" spans="1:7" x14ac:dyDescent="0.25">
      <c r="A151">
        <v>14.41</v>
      </c>
      <c r="B151">
        <f t="shared" si="13"/>
        <v>-0.1899999999999995</v>
      </c>
      <c r="F151">
        <f t="shared" si="11"/>
        <v>0.1884398202525337</v>
      </c>
      <c r="G151">
        <f t="shared" si="12"/>
        <v>-0.19175524825933846</v>
      </c>
    </row>
  </sheetData>
  <sortState ref="Q18:Q25">
    <sortCondition ref="Q18"/>
  </sortState>
  <mergeCells count="14">
    <mergeCell ref="I1:J2"/>
    <mergeCell ref="R1:S2"/>
    <mergeCell ref="L12:N14"/>
    <mergeCell ref="A2:B2"/>
    <mergeCell ref="A1:B1"/>
    <mergeCell ref="C1:E1"/>
    <mergeCell ref="F1:G2"/>
    <mergeCell ref="C5:D5"/>
    <mergeCell ref="I58:J58"/>
    <mergeCell ref="I54:J54"/>
    <mergeCell ref="I55:J55"/>
    <mergeCell ref="I52:K52"/>
    <mergeCell ref="I56:K56"/>
    <mergeCell ref="I57:J5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topLeftCell="A126" workbookViewId="0">
      <selection activeCell="C3" sqref="C3:C150"/>
    </sheetView>
  </sheetViews>
  <sheetFormatPr defaultRowHeight="15.75" x14ac:dyDescent="0.25"/>
  <cols>
    <col min="1" max="1" width="9.875" bestFit="1" customWidth="1"/>
    <col min="2" max="2" width="2.75" customWidth="1"/>
    <col min="3" max="3" width="11.375" bestFit="1" customWidth="1"/>
    <col min="4" max="4" width="9.875" bestFit="1" customWidth="1"/>
    <col min="5" max="5" width="2.875" customWidth="1"/>
    <col min="6" max="6" width="10.375" bestFit="1" customWidth="1"/>
    <col min="7" max="7" width="9.875" bestFit="1" customWidth="1"/>
    <col min="8" max="8" width="3.375" customWidth="1"/>
    <col min="9" max="9" width="9.375" bestFit="1" customWidth="1"/>
    <col min="10" max="10" width="11.875" bestFit="1" customWidth="1"/>
    <col min="11" max="11" width="3" customWidth="1"/>
    <col min="12" max="12" width="11.375" bestFit="1" customWidth="1"/>
    <col min="13" max="13" width="10.875" bestFit="1" customWidth="1"/>
    <col min="14" max="14" width="2.75" customWidth="1"/>
    <col min="15" max="15" width="11.375" bestFit="1" customWidth="1"/>
    <col min="16" max="16" width="9.875" bestFit="1" customWidth="1"/>
  </cols>
  <sheetData>
    <row r="1" spans="1:16" x14ac:dyDescent="0.25">
      <c r="A1" s="64" t="s">
        <v>9</v>
      </c>
      <c r="C1" s="62" t="s">
        <v>7</v>
      </c>
      <c r="D1" s="62"/>
      <c r="E1" s="2"/>
      <c r="F1" s="62" t="s">
        <v>70</v>
      </c>
      <c r="G1" s="62"/>
      <c r="H1" s="2"/>
      <c r="I1" s="62" t="s">
        <v>64</v>
      </c>
      <c r="J1" s="62"/>
      <c r="K1" s="2"/>
      <c r="L1" s="62" t="s">
        <v>71</v>
      </c>
      <c r="M1" s="62"/>
      <c r="N1" s="2"/>
      <c r="O1" s="62" t="s">
        <v>72</v>
      </c>
      <c r="P1" s="62"/>
    </row>
    <row r="2" spans="1:16" x14ac:dyDescent="0.25">
      <c r="A2" s="64"/>
      <c r="C2" s="2" t="s">
        <v>4</v>
      </c>
      <c r="D2" s="2" t="s">
        <v>5</v>
      </c>
      <c r="E2" s="2"/>
      <c r="F2" s="2" t="s">
        <v>4</v>
      </c>
      <c r="G2" s="2" t="s">
        <v>5</v>
      </c>
      <c r="H2" s="2"/>
      <c r="I2" s="2" t="s">
        <v>4</v>
      </c>
      <c r="J2" s="2" t="s">
        <v>5</v>
      </c>
      <c r="K2" s="2"/>
      <c r="L2" s="2" t="s">
        <v>4</v>
      </c>
      <c r="M2" s="2" t="s">
        <v>5</v>
      </c>
      <c r="N2" s="2"/>
      <c r="O2" s="2" t="s">
        <v>4</v>
      </c>
      <c r="P2" s="2" t="s">
        <v>5</v>
      </c>
    </row>
    <row r="3" spans="1:16" x14ac:dyDescent="0.25">
      <c r="A3" s="1">
        <v>43101</v>
      </c>
      <c r="B3" s="1"/>
      <c r="C3">
        <v>18.329999999999998</v>
      </c>
      <c r="D3">
        <v>41188107</v>
      </c>
      <c r="F3">
        <v>21.3</v>
      </c>
      <c r="G3">
        <v>258908</v>
      </c>
      <c r="I3">
        <v>4.7619999999999996</v>
      </c>
      <c r="J3">
        <v>36412897</v>
      </c>
      <c r="L3">
        <v>10.8</v>
      </c>
      <c r="M3">
        <v>77882</v>
      </c>
      <c r="O3">
        <v>2.58</v>
      </c>
      <c r="P3">
        <v>4722</v>
      </c>
    </row>
    <row r="4" spans="1:16" x14ac:dyDescent="0.25">
      <c r="A4" s="1">
        <v>43108</v>
      </c>
      <c r="B4" s="1"/>
      <c r="C4">
        <v>18.399999999999999</v>
      </c>
      <c r="D4">
        <v>22579775</v>
      </c>
      <c r="F4">
        <v>23.4</v>
      </c>
      <c r="G4">
        <v>60115</v>
      </c>
      <c r="I4">
        <v>5.05</v>
      </c>
      <c r="J4">
        <v>67536207</v>
      </c>
      <c r="L4">
        <v>12.2</v>
      </c>
      <c r="M4">
        <v>684917</v>
      </c>
      <c r="O4">
        <v>2.62</v>
      </c>
      <c r="P4">
        <v>23693</v>
      </c>
    </row>
    <row r="5" spans="1:16" x14ac:dyDescent="0.25">
      <c r="A5" s="1">
        <v>43115</v>
      </c>
      <c r="B5" s="1"/>
      <c r="C5">
        <v>18.690000000000001</v>
      </c>
      <c r="D5">
        <v>23036108</v>
      </c>
      <c r="F5">
        <v>23.4</v>
      </c>
      <c r="G5">
        <v>161588</v>
      </c>
      <c r="I5">
        <v>5.23</v>
      </c>
      <c r="J5">
        <v>65584672</v>
      </c>
      <c r="L5">
        <v>12.4</v>
      </c>
      <c r="M5">
        <v>254927</v>
      </c>
      <c r="O5">
        <v>2.64</v>
      </c>
      <c r="P5">
        <v>100200</v>
      </c>
    </row>
    <row r="6" spans="1:16" x14ac:dyDescent="0.25">
      <c r="A6" s="1">
        <v>43122</v>
      </c>
      <c r="B6" s="1"/>
      <c r="C6">
        <v>18.75</v>
      </c>
      <c r="D6">
        <v>33485287</v>
      </c>
      <c r="F6">
        <v>24.6</v>
      </c>
      <c r="G6">
        <v>86364</v>
      </c>
      <c r="I6">
        <v>5.17</v>
      </c>
      <c r="J6">
        <v>56708140</v>
      </c>
      <c r="L6">
        <v>13.05</v>
      </c>
      <c r="M6">
        <v>305978</v>
      </c>
      <c r="O6">
        <v>2.58</v>
      </c>
      <c r="P6">
        <v>435043</v>
      </c>
    </row>
    <row r="7" spans="1:16" x14ac:dyDescent="0.25">
      <c r="A7" s="1">
        <v>43129</v>
      </c>
      <c r="B7" s="1"/>
      <c r="C7">
        <v>19.32</v>
      </c>
      <c r="D7">
        <v>35574133</v>
      </c>
      <c r="F7">
        <v>25.15</v>
      </c>
      <c r="G7">
        <v>99605</v>
      </c>
      <c r="I7">
        <v>5.05</v>
      </c>
      <c r="J7">
        <v>69886898</v>
      </c>
      <c r="L7">
        <v>12.8</v>
      </c>
      <c r="M7">
        <v>167250</v>
      </c>
      <c r="O7">
        <v>2.56</v>
      </c>
      <c r="P7">
        <v>127336</v>
      </c>
    </row>
    <row r="8" spans="1:16" x14ac:dyDescent="0.25">
      <c r="A8" s="1">
        <v>43136</v>
      </c>
      <c r="B8" s="1"/>
      <c r="C8">
        <v>18.11</v>
      </c>
      <c r="D8">
        <v>33566633</v>
      </c>
      <c r="F8">
        <v>23.9</v>
      </c>
      <c r="G8">
        <v>141947</v>
      </c>
      <c r="I8">
        <v>4.62</v>
      </c>
      <c r="J8">
        <v>81038696</v>
      </c>
      <c r="L8">
        <v>12.15</v>
      </c>
      <c r="M8">
        <v>281005</v>
      </c>
      <c r="O8">
        <v>2.46</v>
      </c>
      <c r="P8">
        <v>56486</v>
      </c>
    </row>
    <row r="9" spans="1:16" x14ac:dyDescent="0.25">
      <c r="A9" s="1">
        <v>43143</v>
      </c>
      <c r="B9" s="1"/>
      <c r="C9">
        <v>20.05</v>
      </c>
      <c r="D9">
        <v>30650725</v>
      </c>
      <c r="F9">
        <v>24.85</v>
      </c>
      <c r="G9">
        <v>102956</v>
      </c>
      <c r="I9">
        <v>4.8250000000000002</v>
      </c>
      <c r="J9">
        <v>64932851</v>
      </c>
      <c r="L9">
        <v>13</v>
      </c>
      <c r="M9">
        <v>169388</v>
      </c>
      <c r="O9">
        <v>2.44</v>
      </c>
      <c r="P9">
        <v>30838</v>
      </c>
    </row>
    <row r="10" spans="1:16" x14ac:dyDescent="0.25">
      <c r="A10" s="1">
        <v>43150</v>
      </c>
      <c r="B10" s="1"/>
      <c r="C10">
        <v>20.3</v>
      </c>
      <c r="D10">
        <v>20704569</v>
      </c>
      <c r="F10">
        <v>24.9</v>
      </c>
      <c r="G10">
        <v>71231</v>
      </c>
      <c r="I10">
        <v>5.0599999999999996</v>
      </c>
      <c r="J10">
        <v>44391742</v>
      </c>
      <c r="L10">
        <v>14.45</v>
      </c>
      <c r="M10">
        <v>774355</v>
      </c>
      <c r="O10">
        <v>2.42</v>
      </c>
      <c r="P10">
        <v>30606</v>
      </c>
    </row>
    <row r="11" spans="1:16" x14ac:dyDescent="0.25">
      <c r="A11" s="1">
        <v>43157</v>
      </c>
      <c r="B11" s="1"/>
      <c r="C11">
        <v>19.93</v>
      </c>
      <c r="D11">
        <v>26475671</v>
      </c>
      <c r="F11">
        <v>25.35</v>
      </c>
      <c r="G11">
        <v>129353</v>
      </c>
      <c r="I11">
        <v>4.8090000000000002</v>
      </c>
      <c r="J11">
        <v>60678490</v>
      </c>
      <c r="L11">
        <v>14.25</v>
      </c>
      <c r="M11">
        <v>446558</v>
      </c>
      <c r="O11">
        <v>2.44</v>
      </c>
      <c r="P11">
        <v>36937</v>
      </c>
    </row>
    <row r="12" spans="1:16" x14ac:dyDescent="0.25">
      <c r="A12" s="1">
        <v>43164</v>
      </c>
      <c r="B12" s="1"/>
      <c r="C12">
        <v>19.93</v>
      </c>
      <c r="D12">
        <v>19500068</v>
      </c>
      <c r="F12">
        <v>25.95</v>
      </c>
      <c r="G12">
        <v>70424</v>
      </c>
      <c r="I12">
        <v>4.8600000000000003</v>
      </c>
      <c r="J12">
        <v>29126059</v>
      </c>
      <c r="L12">
        <v>14.75</v>
      </c>
      <c r="M12">
        <v>137860</v>
      </c>
      <c r="O12">
        <v>2.38</v>
      </c>
      <c r="P12">
        <v>58288</v>
      </c>
    </row>
    <row r="13" spans="1:16" x14ac:dyDescent="0.25">
      <c r="A13" s="1">
        <v>43171</v>
      </c>
      <c r="B13" s="1"/>
      <c r="C13">
        <v>18.234999999999999</v>
      </c>
      <c r="D13">
        <v>37503834</v>
      </c>
      <c r="F13">
        <v>24.75</v>
      </c>
      <c r="G13">
        <v>63299</v>
      </c>
      <c r="I13">
        <v>4.76</v>
      </c>
      <c r="J13">
        <v>61666175</v>
      </c>
      <c r="L13">
        <v>14.1</v>
      </c>
      <c r="M13">
        <v>64183</v>
      </c>
      <c r="O13">
        <v>1.91</v>
      </c>
      <c r="P13">
        <v>166582</v>
      </c>
    </row>
    <row r="14" spans="1:16" x14ac:dyDescent="0.25">
      <c r="A14" s="1">
        <v>43178</v>
      </c>
      <c r="B14" s="1"/>
      <c r="C14">
        <v>19</v>
      </c>
      <c r="D14">
        <v>28380781</v>
      </c>
      <c r="F14">
        <v>25.05</v>
      </c>
      <c r="G14">
        <v>33957</v>
      </c>
      <c r="I14">
        <v>4.9089999999999998</v>
      </c>
      <c r="J14">
        <v>39812430</v>
      </c>
      <c r="L14">
        <v>14.4</v>
      </c>
      <c r="M14">
        <v>50215</v>
      </c>
      <c r="O14">
        <v>2.04</v>
      </c>
      <c r="P14">
        <v>86626</v>
      </c>
    </row>
    <row r="15" spans="1:16" x14ac:dyDescent="0.25">
      <c r="A15" s="1">
        <v>43185</v>
      </c>
      <c r="B15" s="1"/>
      <c r="C15">
        <v>18.63</v>
      </c>
      <c r="D15">
        <v>19633946</v>
      </c>
      <c r="F15">
        <v>25.8</v>
      </c>
      <c r="G15">
        <v>33563</v>
      </c>
      <c r="I15">
        <v>4.8659999999999997</v>
      </c>
      <c r="J15">
        <v>29896330</v>
      </c>
      <c r="L15">
        <v>13.8</v>
      </c>
      <c r="M15">
        <v>162967</v>
      </c>
      <c r="O15">
        <v>2</v>
      </c>
      <c r="P15">
        <v>34519</v>
      </c>
    </row>
    <row r="16" spans="1:16" x14ac:dyDescent="0.25">
      <c r="A16" s="1">
        <v>43192</v>
      </c>
      <c r="B16" s="1"/>
      <c r="C16">
        <v>18.96</v>
      </c>
      <c r="D16">
        <v>18374604</v>
      </c>
      <c r="F16">
        <v>27</v>
      </c>
      <c r="G16">
        <v>48516</v>
      </c>
      <c r="I16">
        <v>4.8239999999999998</v>
      </c>
      <c r="J16">
        <v>36307782</v>
      </c>
      <c r="L16">
        <v>13.75</v>
      </c>
      <c r="M16">
        <v>162290</v>
      </c>
      <c r="O16">
        <v>1.96</v>
      </c>
      <c r="P16">
        <v>330900</v>
      </c>
    </row>
    <row r="17" spans="1:16" x14ac:dyDescent="0.25">
      <c r="A17" s="1">
        <v>43199</v>
      </c>
      <c r="B17" s="1"/>
      <c r="C17">
        <v>13.5</v>
      </c>
      <c r="D17">
        <v>161500036</v>
      </c>
      <c r="F17">
        <v>23.85</v>
      </c>
      <c r="G17">
        <v>188039</v>
      </c>
      <c r="I17">
        <v>4.5410000000000004</v>
      </c>
      <c r="J17">
        <v>126912433</v>
      </c>
      <c r="L17">
        <v>12.3</v>
      </c>
      <c r="M17">
        <v>403312</v>
      </c>
      <c r="O17">
        <v>2.1</v>
      </c>
      <c r="P17">
        <v>225153</v>
      </c>
    </row>
    <row r="18" spans="1:16" x14ac:dyDescent="0.25">
      <c r="A18" s="1">
        <v>43206</v>
      </c>
      <c r="B18" s="1"/>
      <c r="C18">
        <v>14.914999999999999</v>
      </c>
      <c r="D18">
        <v>65417200</v>
      </c>
      <c r="F18">
        <v>24.45</v>
      </c>
      <c r="G18">
        <v>106739</v>
      </c>
      <c r="I18">
        <v>4.63</v>
      </c>
      <c r="J18">
        <v>53183214</v>
      </c>
      <c r="L18">
        <v>11.8</v>
      </c>
      <c r="M18">
        <v>516246</v>
      </c>
      <c r="O18">
        <v>2.16</v>
      </c>
      <c r="P18">
        <v>54141</v>
      </c>
    </row>
    <row r="19" spans="1:16" x14ac:dyDescent="0.25">
      <c r="A19" s="1">
        <v>43213</v>
      </c>
      <c r="B19" s="1"/>
      <c r="C19">
        <v>14.6</v>
      </c>
      <c r="D19">
        <v>38281652</v>
      </c>
      <c r="F19">
        <v>24.6</v>
      </c>
      <c r="G19">
        <v>92024</v>
      </c>
      <c r="I19">
        <v>4.5890000000000004</v>
      </c>
      <c r="J19">
        <v>49720086</v>
      </c>
      <c r="L19">
        <v>12.25</v>
      </c>
      <c r="M19">
        <v>210674</v>
      </c>
      <c r="O19">
        <v>2.2999999999999998</v>
      </c>
      <c r="P19">
        <v>3359</v>
      </c>
    </row>
    <row r="20" spans="1:16" x14ac:dyDescent="0.25">
      <c r="A20" s="1">
        <v>43220</v>
      </c>
      <c r="B20" s="1"/>
      <c r="C20">
        <v>14.76</v>
      </c>
      <c r="D20">
        <v>21397055</v>
      </c>
      <c r="F20">
        <v>24.3</v>
      </c>
      <c r="G20">
        <v>88211</v>
      </c>
      <c r="I20">
        <v>4.5</v>
      </c>
      <c r="J20">
        <v>42448901</v>
      </c>
      <c r="L20">
        <v>13.1</v>
      </c>
      <c r="M20">
        <v>214891</v>
      </c>
      <c r="O20">
        <v>2.3199999999999998</v>
      </c>
      <c r="P20">
        <v>28938</v>
      </c>
    </row>
    <row r="21" spans="1:16" x14ac:dyDescent="0.25">
      <c r="A21" s="1">
        <v>43227</v>
      </c>
      <c r="B21" s="1"/>
      <c r="C21">
        <v>15.76</v>
      </c>
      <c r="D21">
        <v>21180081</v>
      </c>
      <c r="F21">
        <v>26.5</v>
      </c>
      <c r="G21">
        <v>73576</v>
      </c>
      <c r="I21">
        <v>4.8099999999999996</v>
      </c>
      <c r="J21">
        <v>44299649</v>
      </c>
      <c r="L21">
        <v>12.95</v>
      </c>
      <c r="M21">
        <v>87979</v>
      </c>
      <c r="O21">
        <v>2.34</v>
      </c>
      <c r="P21">
        <v>6569</v>
      </c>
    </row>
    <row r="22" spans="1:16" x14ac:dyDescent="0.25">
      <c r="A22" s="1">
        <v>43234</v>
      </c>
      <c r="B22" s="1"/>
      <c r="C22">
        <v>14.65</v>
      </c>
      <c r="D22">
        <v>24079279</v>
      </c>
      <c r="F22">
        <v>26</v>
      </c>
      <c r="G22">
        <v>123835</v>
      </c>
      <c r="I22">
        <v>4.6449999999999996</v>
      </c>
      <c r="J22">
        <v>48125746</v>
      </c>
      <c r="L22">
        <v>12.15</v>
      </c>
      <c r="M22">
        <v>88731</v>
      </c>
      <c r="O22">
        <v>2.2400000000000002</v>
      </c>
      <c r="P22">
        <v>163274</v>
      </c>
    </row>
    <row r="23" spans="1:16" x14ac:dyDescent="0.25">
      <c r="A23" s="1">
        <v>43241</v>
      </c>
      <c r="B23" s="1"/>
      <c r="C23">
        <v>14.56</v>
      </c>
      <c r="D23">
        <v>50950813</v>
      </c>
      <c r="F23">
        <v>26.7</v>
      </c>
      <c r="G23">
        <v>101627</v>
      </c>
      <c r="I23">
        <v>4.62</v>
      </c>
      <c r="J23">
        <v>47782786</v>
      </c>
      <c r="L23">
        <v>12.45</v>
      </c>
      <c r="M23">
        <v>183676</v>
      </c>
      <c r="O23">
        <v>2.2999999999999998</v>
      </c>
      <c r="P23">
        <v>45836</v>
      </c>
    </row>
    <row r="24" spans="1:16" x14ac:dyDescent="0.25">
      <c r="A24" s="1">
        <v>43248</v>
      </c>
      <c r="B24" s="1"/>
      <c r="C24">
        <v>14.55</v>
      </c>
      <c r="D24">
        <v>44933668</v>
      </c>
      <c r="F24">
        <v>25.55</v>
      </c>
      <c r="G24">
        <v>76004</v>
      </c>
      <c r="I24">
        <v>4.5949999999999998</v>
      </c>
      <c r="J24">
        <v>43205817</v>
      </c>
      <c r="L24">
        <v>11.95</v>
      </c>
      <c r="M24">
        <v>181701</v>
      </c>
      <c r="O24">
        <v>2.4</v>
      </c>
      <c r="P24">
        <v>16357</v>
      </c>
    </row>
    <row r="25" spans="1:16" x14ac:dyDescent="0.25">
      <c r="A25" s="1">
        <v>43255</v>
      </c>
      <c r="B25" s="1"/>
      <c r="C25">
        <v>13.93</v>
      </c>
      <c r="D25">
        <v>33682048</v>
      </c>
      <c r="F25">
        <v>26</v>
      </c>
      <c r="G25">
        <v>85404</v>
      </c>
      <c r="I25">
        <v>4.5460000000000003</v>
      </c>
      <c r="J25">
        <v>59629471</v>
      </c>
      <c r="L25">
        <v>11.8</v>
      </c>
      <c r="M25">
        <v>55481</v>
      </c>
      <c r="O25">
        <v>2.2999999999999998</v>
      </c>
      <c r="P25">
        <v>89661</v>
      </c>
    </row>
    <row r="26" spans="1:16" x14ac:dyDescent="0.25">
      <c r="A26" s="1">
        <v>43262</v>
      </c>
      <c r="B26" s="1"/>
      <c r="C26">
        <v>13.65</v>
      </c>
      <c r="D26">
        <v>122758145</v>
      </c>
      <c r="F26">
        <v>25.5</v>
      </c>
      <c r="G26">
        <v>49254</v>
      </c>
      <c r="I26">
        <v>4.3209999999999997</v>
      </c>
      <c r="J26">
        <v>74980352</v>
      </c>
      <c r="L26">
        <v>11.85</v>
      </c>
      <c r="M26">
        <v>29993</v>
      </c>
      <c r="O26">
        <v>2.3199999999999998</v>
      </c>
      <c r="P26">
        <v>170880</v>
      </c>
    </row>
    <row r="27" spans="1:16" x14ac:dyDescent="0.25">
      <c r="A27" s="1">
        <v>43269</v>
      </c>
      <c r="B27" s="1"/>
      <c r="C27">
        <v>13.94</v>
      </c>
      <c r="D27">
        <v>34606134</v>
      </c>
      <c r="F27">
        <v>24.6</v>
      </c>
      <c r="G27">
        <v>172862</v>
      </c>
      <c r="I27">
        <v>4.319</v>
      </c>
      <c r="J27">
        <v>54801623</v>
      </c>
      <c r="L27">
        <v>11.9</v>
      </c>
      <c r="M27">
        <v>160142</v>
      </c>
      <c r="O27">
        <v>2.2999999999999998</v>
      </c>
      <c r="P27">
        <v>145814</v>
      </c>
    </row>
    <row r="28" spans="1:16" x14ac:dyDescent="0.25">
      <c r="A28" s="1">
        <v>43276</v>
      </c>
      <c r="B28" s="1"/>
      <c r="C28">
        <v>14.435</v>
      </c>
      <c r="D28">
        <v>46620652</v>
      </c>
      <c r="F28">
        <v>25.6</v>
      </c>
      <c r="G28">
        <v>81452</v>
      </c>
      <c r="I28">
        <v>4.4009999999999998</v>
      </c>
      <c r="J28">
        <v>36700364</v>
      </c>
      <c r="L28">
        <v>12.1</v>
      </c>
      <c r="M28">
        <v>102932</v>
      </c>
      <c r="O28">
        <v>2.2999999999999998</v>
      </c>
      <c r="P28">
        <v>70835</v>
      </c>
    </row>
    <row r="29" spans="1:16" x14ac:dyDescent="0.25">
      <c r="A29" s="1">
        <v>43283</v>
      </c>
      <c r="B29" s="1"/>
      <c r="C29">
        <v>14.95</v>
      </c>
      <c r="D29">
        <v>32500365</v>
      </c>
      <c r="F29">
        <v>26.05</v>
      </c>
      <c r="G29">
        <v>122718</v>
      </c>
      <c r="I29">
        <v>4.5309999999999997</v>
      </c>
      <c r="J29">
        <v>31169683</v>
      </c>
      <c r="L29">
        <v>11.9</v>
      </c>
      <c r="M29">
        <v>51183</v>
      </c>
      <c r="O29">
        <v>2.2999999999999998</v>
      </c>
      <c r="P29">
        <v>19617</v>
      </c>
    </row>
    <row r="30" spans="1:16" x14ac:dyDescent="0.25">
      <c r="A30" s="1">
        <v>43290</v>
      </c>
      <c r="B30" s="1"/>
      <c r="C30">
        <v>15.15</v>
      </c>
      <c r="D30">
        <v>41788381</v>
      </c>
      <c r="F30">
        <v>27.15</v>
      </c>
      <c r="G30">
        <v>177876</v>
      </c>
      <c r="I30">
        <v>4.6319999999999997</v>
      </c>
      <c r="J30">
        <v>128577982</v>
      </c>
      <c r="L30">
        <v>11.95</v>
      </c>
      <c r="M30">
        <v>36830</v>
      </c>
      <c r="O30">
        <v>2.2400000000000002</v>
      </c>
      <c r="P30">
        <v>704392</v>
      </c>
    </row>
    <row r="31" spans="1:16" x14ac:dyDescent="0.25">
      <c r="A31" s="1">
        <v>43297</v>
      </c>
      <c r="B31" s="1"/>
      <c r="C31">
        <v>13.19</v>
      </c>
      <c r="D31">
        <v>181277608</v>
      </c>
      <c r="F31">
        <v>26.75</v>
      </c>
      <c r="G31">
        <v>101091</v>
      </c>
      <c r="I31">
        <v>4.29</v>
      </c>
      <c r="J31">
        <v>52597642</v>
      </c>
      <c r="L31">
        <v>11.95</v>
      </c>
      <c r="M31">
        <v>40673</v>
      </c>
      <c r="O31">
        <v>2.08</v>
      </c>
      <c r="P31">
        <v>195239</v>
      </c>
    </row>
    <row r="32" spans="1:16" x14ac:dyDescent="0.25">
      <c r="A32" s="1">
        <v>43304</v>
      </c>
      <c r="B32" s="1"/>
      <c r="C32">
        <v>13.725</v>
      </c>
      <c r="D32">
        <v>45146468</v>
      </c>
      <c r="F32">
        <v>26.3</v>
      </c>
      <c r="G32">
        <v>271360</v>
      </c>
      <c r="I32">
        <v>4.3650000000000002</v>
      </c>
      <c r="J32">
        <v>32185557</v>
      </c>
      <c r="L32">
        <v>11.85</v>
      </c>
      <c r="M32">
        <v>3808</v>
      </c>
      <c r="O32">
        <v>2</v>
      </c>
      <c r="P32">
        <v>159074</v>
      </c>
    </row>
    <row r="33" spans="1:16" x14ac:dyDescent="0.25">
      <c r="A33" s="1">
        <v>43311</v>
      </c>
      <c r="B33" s="1"/>
      <c r="C33">
        <v>13.04</v>
      </c>
      <c r="D33">
        <v>140384396</v>
      </c>
      <c r="F33">
        <v>25.9</v>
      </c>
      <c r="G33">
        <v>164123</v>
      </c>
      <c r="I33">
        <v>4.4480000000000004</v>
      </c>
      <c r="J33">
        <v>36384845</v>
      </c>
      <c r="L33">
        <v>11.95</v>
      </c>
      <c r="M33">
        <v>148153</v>
      </c>
      <c r="O33">
        <v>1.95</v>
      </c>
      <c r="P33">
        <v>59671</v>
      </c>
    </row>
    <row r="34" spans="1:16" x14ac:dyDescent="0.25">
      <c r="A34" s="1">
        <v>43318</v>
      </c>
      <c r="B34" s="1"/>
      <c r="C34">
        <v>11.16</v>
      </c>
      <c r="D34">
        <v>153398603</v>
      </c>
      <c r="F34">
        <v>24.85</v>
      </c>
      <c r="G34">
        <v>781269</v>
      </c>
      <c r="I34">
        <v>4.29</v>
      </c>
      <c r="J34">
        <v>64210255</v>
      </c>
      <c r="L34">
        <v>11.05</v>
      </c>
      <c r="M34">
        <v>241807</v>
      </c>
      <c r="O34">
        <v>1.95</v>
      </c>
      <c r="P34">
        <v>39332</v>
      </c>
    </row>
    <row r="35" spans="1:16" x14ac:dyDescent="0.25">
      <c r="A35" s="1">
        <v>43325</v>
      </c>
      <c r="B35" s="1"/>
      <c r="C35">
        <v>11.48</v>
      </c>
      <c r="D35">
        <v>78565802</v>
      </c>
      <c r="F35">
        <v>25</v>
      </c>
      <c r="G35">
        <v>197682</v>
      </c>
      <c r="I35">
        <v>4.1689999999999996</v>
      </c>
      <c r="J35">
        <v>53928555</v>
      </c>
      <c r="L35">
        <v>10.7</v>
      </c>
      <c r="M35">
        <v>615798</v>
      </c>
      <c r="O35">
        <v>1.93</v>
      </c>
      <c r="P35">
        <v>40000</v>
      </c>
    </row>
    <row r="36" spans="1:16" x14ac:dyDescent="0.25">
      <c r="A36" s="1">
        <v>43332</v>
      </c>
      <c r="B36" s="1"/>
      <c r="C36">
        <v>10.48</v>
      </c>
      <c r="D36">
        <v>215284994</v>
      </c>
      <c r="F36">
        <v>24.7</v>
      </c>
      <c r="G36">
        <v>67793</v>
      </c>
      <c r="I36">
        <v>4.2300000000000004</v>
      </c>
      <c r="J36">
        <v>31163833</v>
      </c>
      <c r="L36">
        <v>10.8</v>
      </c>
      <c r="M36">
        <v>52086</v>
      </c>
      <c r="O36">
        <v>1.89</v>
      </c>
      <c r="P36">
        <v>57792</v>
      </c>
    </row>
    <row r="37" spans="1:16" x14ac:dyDescent="0.25">
      <c r="A37" s="1">
        <v>43339</v>
      </c>
      <c r="B37" s="1"/>
      <c r="C37">
        <v>10.855</v>
      </c>
      <c r="D37">
        <v>30321489</v>
      </c>
      <c r="F37">
        <v>24.7</v>
      </c>
      <c r="G37">
        <v>48262</v>
      </c>
      <c r="I37">
        <v>4.41</v>
      </c>
      <c r="J37">
        <v>57235771</v>
      </c>
      <c r="L37">
        <v>10.9</v>
      </c>
      <c r="M37">
        <v>111556</v>
      </c>
      <c r="O37">
        <v>1.9</v>
      </c>
      <c r="P37">
        <v>50416</v>
      </c>
    </row>
    <row r="38" spans="1:16" x14ac:dyDescent="0.25">
      <c r="A38" s="1">
        <v>43346</v>
      </c>
      <c r="B38" s="1"/>
      <c r="C38">
        <v>10.25</v>
      </c>
      <c r="D38">
        <v>71262791</v>
      </c>
      <c r="F38">
        <v>23.35</v>
      </c>
      <c r="G38">
        <v>115350</v>
      </c>
      <c r="I38">
        <v>4.2709999999999999</v>
      </c>
      <c r="J38">
        <v>46994227</v>
      </c>
      <c r="L38">
        <v>10.35</v>
      </c>
      <c r="M38">
        <v>212937</v>
      </c>
      <c r="O38">
        <v>1.97</v>
      </c>
      <c r="P38">
        <v>26764</v>
      </c>
    </row>
    <row r="39" spans="1:16" x14ac:dyDescent="0.25">
      <c r="A39" s="1">
        <v>43353</v>
      </c>
      <c r="B39" s="1"/>
      <c r="C39">
        <v>11.45</v>
      </c>
      <c r="D39">
        <v>195034178</v>
      </c>
      <c r="F39">
        <v>24.05</v>
      </c>
      <c r="G39">
        <v>1042272</v>
      </c>
      <c r="I39">
        <v>4.4989999999999997</v>
      </c>
      <c r="J39">
        <v>94272437</v>
      </c>
      <c r="L39">
        <v>10.199999999999999</v>
      </c>
      <c r="M39">
        <v>57056</v>
      </c>
      <c r="O39">
        <v>1.87</v>
      </c>
      <c r="P39">
        <v>38227</v>
      </c>
    </row>
    <row r="40" spans="1:16" x14ac:dyDescent="0.25">
      <c r="A40" s="1">
        <v>43360</v>
      </c>
      <c r="B40" s="1"/>
      <c r="C40">
        <v>11.885</v>
      </c>
      <c r="D40">
        <v>143931568</v>
      </c>
      <c r="F40">
        <v>25.25</v>
      </c>
      <c r="G40">
        <v>99541</v>
      </c>
      <c r="I40">
        <v>4.7320000000000002</v>
      </c>
      <c r="J40">
        <v>130046367</v>
      </c>
      <c r="L40">
        <v>10.5</v>
      </c>
      <c r="M40">
        <v>86716</v>
      </c>
      <c r="O40">
        <v>1.52</v>
      </c>
      <c r="P40">
        <v>580213</v>
      </c>
    </row>
    <row r="41" spans="1:16" x14ac:dyDescent="0.25">
      <c r="A41" s="1">
        <v>43367</v>
      </c>
      <c r="B41" s="1"/>
      <c r="C41">
        <v>12.68</v>
      </c>
      <c r="D41">
        <v>107034200</v>
      </c>
      <c r="F41">
        <v>28.5</v>
      </c>
      <c r="G41">
        <v>520851</v>
      </c>
      <c r="I41">
        <v>5</v>
      </c>
      <c r="J41">
        <v>80196664</v>
      </c>
      <c r="L41">
        <v>10.65</v>
      </c>
      <c r="M41">
        <v>285258</v>
      </c>
      <c r="O41">
        <v>1.5</v>
      </c>
      <c r="P41">
        <v>140032</v>
      </c>
    </row>
    <row r="42" spans="1:16" x14ac:dyDescent="0.25">
      <c r="A42" s="1">
        <v>43374</v>
      </c>
      <c r="B42" s="1"/>
      <c r="C42">
        <v>11.484999999999999</v>
      </c>
      <c r="D42">
        <v>165302332</v>
      </c>
      <c r="F42">
        <v>29</v>
      </c>
      <c r="G42">
        <v>534356</v>
      </c>
      <c r="I42">
        <v>5.1459999999999999</v>
      </c>
      <c r="J42">
        <v>190981349</v>
      </c>
      <c r="L42">
        <v>10.95</v>
      </c>
      <c r="M42">
        <v>167699</v>
      </c>
      <c r="O42">
        <v>1.49</v>
      </c>
      <c r="P42">
        <v>63493</v>
      </c>
    </row>
    <row r="43" spans="1:16" x14ac:dyDescent="0.25">
      <c r="A43" s="1">
        <v>43381</v>
      </c>
      <c r="B43" s="1"/>
      <c r="C43">
        <v>11.84</v>
      </c>
      <c r="D43">
        <v>297677794</v>
      </c>
      <c r="F43">
        <v>29.3</v>
      </c>
      <c r="G43">
        <v>885087</v>
      </c>
      <c r="I43">
        <v>5.0540000000000003</v>
      </c>
      <c r="J43">
        <v>188161015</v>
      </c>
      <c r="L43">
        <v>11</v>
      </c>
      <c r="M43">
        <v>67746</v>
      </c>
      <c r="O43">
        <v>1.47</v>
      </c>
      <c r="P43">
        <v>38313</v>
      </c>
    </row>
    <row r="44" spans="1:16" x14ac:dyDescent="0.25">
      <c r="A44" s="1">
        <v>43388</v>
      </c>
      <c r="B44" s="1"/>
      <c r="C44">
        <v>11.38</v>
      </c>
      <c r="D44">
        <v>110282094</v>
      </c>
      <c r="F44">
        <v>28</v>
      </c>
      <c r="G44">
        <v>220048</v>
      </c>
      <c r="I44">
        <v>4.8929999999999998</v>
      </c>
      <c r="J44">
        <v>55425661</v>
      </c>
      <c r="L44">
        <v>11.6</v>
      </c>
      <c r="M44">
        <v>147884</v>
      </c>
      <c r="O44">
        <v>1.57</v>
      </c>
      <c r="P44">
        <v>306321</v>
      </c>
    </row>
    <row r="45" spans="1:16" x14ac:dyDescent="0.25">
      <c r="A45" s="1">
        <v>43395</v>
      </c>
      <c r="B45" s="1"/>
      <c r="C45">
        <v>11.115</v>
      </c>
      <c r="D45">
        <v>328103233</v>
      </c>
      <c r="F45">
        <v>27.8</v>
      </c>
      <c r="G45">
        <v>175005</v>
      </c>
      <c r="I45">
        <v>4.6399999999999997</v>
      </c>
      <c r="J45">
        <v>65605790</v>
      </c>
      <c r="L45">
        <v>11.6</v>
      </c>
      <c r="M45">
        <v>66764</v>
      </c>
      <c r="O45">
        <v>1.54</v>
      </c>
      <c r="P45">
        <v>272800</v>
      </c>
    </row>
    <row r="46" spans="1:16" x14ac:dyDescent="0.25">
      <c r="A46" s="1">
        <v>43402</v>
      </c>
      <c r="B46" s="1"/>
      <c r="C46">
        <v>11.935</v>
      </c>
      <c r="D46">
        <v>285699246</v>
      </c>
      <c r="F46">
        <v>29.4</v>
      </c>
      <c r="G46">
        <v>109172</v>
      </c>
      <c r="I46">
        <v>4.66</v>
      </c>
      <c r="J46">
        <v>30702777</v>
      </c>
      <c r="L46">
        <v>11.7</v>
      </c>
      <c r="M46">
        <v>89178</v>
      </c>
      <c r="O46">
        <v>1.58</v>
      </c>
      <c r="P46">
        <v>243640</v>
      </c>
    </row>
    <row r="47" spans="1:16" x14ac:dyDescent="0.25">
      <c r="A47" s="1">
        <v>43409</v>
      </c>
      <c r="B47" s="1"/>
      <c r="C47">
        <v>12</v>
      </c>
      <c r="D47">
        <v>105475980</v>
      </c>
      <c r="F47">
        <v>27.9</v>
      </c>
      <c r="G47">
        <v>181218</v>
      </c>
      <c r="I47">
        <v>4.51</v>
      </c>
      <c r="J47">
        <v>61751199</v>
      </c>
      <c r="L47">
        <v>10.95</v>
      </c>
      <c r="M47">
        <v>143597</v>
      </c>
      <c r="O47">
        <v>1.56</v>
      </c>
      <c r="P47">
        <v>213752</v>
      </c>
    </row>
    <row r="48" spans="1:16" x14ac:dyDescent="0.25">
      <c r="A48" s="1">
        <v>43416</v>
      </c>
      <c r="B48" s="1"/>
      <c r="C48">
        <v>12.12</v>
      </c>
      <c r="D48">
        <v>100304163</v>
      </c>
      <c r="F48">
        <v>28.25</v>
      </c>
      <c r="G48">
        <v>133621</v>
      </c>
      <c r="I48">
        <v>4.6120000000000001</v>
      </c>
      <c r="J48">
        <v>45671429</v>
      </c>
      <c r="L48">
        <v>11</v>
      </c>
      <c r="M48">
        <v>211396</v>
      </c>
      <c r="O48">
        <v>1.62</v>
      </c>
      <c r="P48">
        <v>446181</v>
      </c>
    </row>
    <row r="49" spans="1:16" x14ac:dyDescent="0.25">
      <c r="A49" s="1">
        <v>43423</v>
      </c>
      <c r="B49" s="1"/>
      <c r="C49">
        <v>12.07</v>
      </c>
      <c r="D49">
        <v>38112377</v>
      </c>
      <c r="F49">
        <v>26.55</v>
      </c>
      <c r="G49">
        <v>549723</v>
      </c>
      <c r="I49">
        <v>4.577</v>
      </c>
      <c r="J49">
        <v>32873240</v>
      </c>
      <c r="L49">
        <v>10.8</v>
      </c>
      <c r="M49">
        <v>149025</v>
      </c>
      <c r="O49">
        <v>1.67</v>
      </c>
      <c r="P49">
        <v>232045</v>
      </c>
    </row>
    <row r="50" spans="1:16" x14ac:dyDescent="0.25">
      <c r="A50" s="1">
        <v>43430</v>
      </c>
      <c r="B50" s="1"/>
      <c r="C50">
        <v>11.855</v>
      </c>
      <c r="D50">
        <v>38848008</v>
      </c>
      <c r="F50">
        <v>27.35</v>
      </c>
      <c r="G50">
        <v>117311</v>
      </c>
      <c r="I50">
        <v>4.76</v>
      </c>
      <c r="J50">
        <v>87086767</v>
      </c>
      <c r="L50">
        <v>11.4</v>
      </c>
      <c r="M50">
        <v>107957</v>
      </c>
      <c r="O50">
        <v>1.67</v>
      </c>
      <c r="P50">
        <v>229538</v>
      </c>
    </row>
    <row r="51" spans="1:16" x14ac:dyDescent="0.25">
      <c r="A51" s="1">
        <v>43437</v>
      </c>
      <c r="B51" s="1"/>
      <c r="C51">
        <v>11.69</v>
      </c>
      <c r="D51">
        <v>41669359</v>
      </c>
      <c r="F51">
        <v>28.5</v>
      </c>
      <c r="G51">
        <v>161109</v>
      </c>
      <c r="I51">
        <v>4.9180000000000001</v>
      </c>
      <c r="J51">
        <v>62701571</v>
      </c>
      <c r="L51">
        <v>10.8</v>
      </c>
      <c r="M51">
        <v>72044</v>
      </c>
      <c r="O51">
        <v>1.6</v>
      </c>
      <c r="P51">
        <v>264778</v>
      </c>
    </row>
    <row r="52" spans="1:16" x14ac:dyDescent="0.25">
      <c r="A52" s="1">
        <v>43444</v>
      </c>
      <c r="B52" s="1"/>
      <c r="C52">
        <v>10.99</v>
      </c>
      <c r="D52">
        <v>37076340</v>
      </c>
      <c r="F52">
        <v>26.95</v>
      </c>
      <c r="G52">
        <v>85202</v>
      </c>
      <c r="I52">
        <v>4.617</v>
      </c>
      <c r="J52">
        <v>38759700</v>
      </c>
      <c r="L52">
        <v>10.4</v>
      </c>
      <c r="M52">
        <v>188817</v>
      </c>
      <c r="O52">
        <v>1.58</v>
      </c>
      <c r="P52">
        <v>183422</v>
      </c>
    </row>
    <row r="53" spans="1:16" x14ac:dyDescent="0.25">
      <c r="A53" s="1">
        <v>43451</v>
      </c>
      <c r="B53" s="1"/>
      <c r="C53">
        <v>10.8</v>
      </c>
      <c r="D53">
        <v>40417094</v>
      </c>
      <c r="F53">
        <v>25.3</v>
      </c>
      <c r="G53">
        <v>177828</v>
      </c>
      <c r="I53">
        <v>4.367</v>
      </c>
      <c r="J53">
        <v>49133063</v>
      </c>
      <c r="L53">
        <v>10</v>
      </c>
      <c r="M53">
        <v>64768</v>
      </c>
      <c r="O53">
        <v>1.55</v>
      </c>
      <c r="P53">
        <v>144848</v>
      </c>
    </row>
    <row r="54" spans="1:16" x14ac:dyDescent="0.25">
      <c r="A54" s="1">
        <v>43458</v>
      </c>
      <c r="B54" s="1"/>
      <c r="C54">
        <v>10.815</v>
      </c>
      <c r="D54">
        <v>10914408</v>
      </c>
      <c r="F54">
        <v>24.5</v>
      </c>
      <c r="G54">
        <v>25761</v>
      </c>
      <c r="I54">
        <v>4.3949999999999996</v>
      </c>
      <c r="J54">
        <v>12880871</v>
      </c>
      <c r="L54">
        <v>10.199999999999999</v>
      </c>
      <c r="M54">
        <v>21819</v>
      </c>
      <c r="O54">
        <v>1.48</v>
      </c>
      <c r="P54">
        <v>138313</v>
      </c>
    </row>
    <row r="55" spans="1:16" x14ac:dyDescent="0.25">
      <c r="A55" s="1">
        <v>43465</v>
      </c>
      <c r="B55" s="1"/>
      <c r="C55">
        <v>11.41</v>
      </c>
      <c r="D55">
        <v>10717520</v>
      </c>
      <c r="F55">
        <v>25.55</v>
      </c>
      <c r="G55">
        <v>21794</v>
      </c>
      <c r="I55">
        <v>4.6639999999999997</v>
      </c>
      <c r="J55">
        <v>16619125</v>
      </c>
      <c r="L55">
        <v>10.1</v>
      </c>
      <c r="M55">
        <v>77098</v>
      </c>
      <c r="O55">
        <v>1.46</v>
      </c>
      <c r="P55">
        <v>32856</v>
      </c>
    </row>
    <row r="56" spans="1:16" x14ac:dyDescent="0.25">
      <c r="A56" s="1">
        <v>43472</v>
      </c>
      <c r="B56" s="1"/>
      <c r="C56">
        <v>11.84</v>
      </c>
      <c r="D56">
        <v>27713990</v>
      </c>
      <c r="F56">
        <v>26.75</v>
      </c>
      <c r="G56">
        <v>40232</v>
      </c>
      <c r="I56">
        <v>4.7460000000000004</v>
      </c>
      <c r="J56">
        <v>28728103</v>
      </c>
      <c r="L56">
        <v>10.4</v>
      </c>
      <c r="M56">
        <v>61909</v>
      </c>
      <c r="O56">
        <v>1.55</v>
      </c>
      <c r="P56">
        <v>2364</v>
      </c>
    </row>
    <row r="57" spans="1:16" x14ac:dyDescent="0.25">
      <c r="A57" s="1">
        <v>43479</v>
      </c>
      <c r="B57" s="1"/>
      <c r="C57">
        <v>12.895</v>
      </c>
      <c r="D57">
        <v>21785192</v>
      </c>
      <c r="F57">
        <v>25.95</v>
      </c>
      <c r="G57">
        <v>149088</v>
      </c>
      <c r="I57">
        <v>4.7460000000000004</v>
      </c>
      <c r="J57">
        <v>30983112</v>
      </c>
      <c r="L57">
        <v>10.1</v>
      </c>
      <c r="M57">
        <v>203618</v>
      </c>
      <c r="O57">
        <v>1.5</v>
      </c>
      <c r="P57">
        <v>274486</v>
      </c>
    </row>
    <row r="58" spans="1:16" x14ac:dyDescent="0.25">
      <c r="A58" s="1">
        <v>43486</v>
      </c>
      <c r="B58" s="1"/>
      <c r="C58">
        <v>13.065</v>
      </c>
      <c r="D58">
        <v>24267572</v>
      </c>
      <c r="F58">
        <v>25.6</v>
      </c>
      <c r="G58">
        <v>81759</v>
      </c>
      <c r="I58">
        <v>4.8630000000000004</v>
      </c>
      <c r="J58">
        <v>30191244</v>
      </c>
      <c r="L58">
        <v>10.35</v>
      </c>
      <c r="M58">
        <v>93867</v>
      </c>
      <c r="O58">
        <v>1.53</v>
      </c>
      <c r="P58">
        <v>82388</v>
      </c>
    </row>
    <row r="59" spans="1:16" x14ac:dyDescent="0.25">
      <c r="A59" s="1">
        <v>43493</v>
      </c>
      <c r="B59" s="1"/>
      <c r="C59">
        <v>13.5</v>
      </c>
      <c r="D59">
        <v>23092675</v>
      </c>
      <c r="F59">
        <v>26.2</v>
      </c>
      <c r="G59">
        <v>224922</v>
      </c>
      <c r="I59">
        <v>4.9450000000000003</v>
      </c>
      <c r="J59">
        <v>47205344</v>
      </c>
      <c r="L59">
        <v>10.85</v>
      </c>
      <c r="M59">
        <v>91742</v>
      </c>
      <c r="O59">
        <v>1.55</v>
      </c>
      <c r="P59">
        <v>703530</v>
      </c>
    </row>
    <row r="60" spans="1:16" x14ac:dyDescent="0.25">
      <c r="A60" s="1">
        <v>43500</v>
      </c>
      <c r="B60" s="1"/>
      <c r="C60">
        <v>12.88</v>
      </c>
      <c r="D60">
        <v>20455154</v>
      </c>
      <c r="F60">
        <v>25.85</v>
      </c>
      <c r="G60">
        <v>74720</v>
      </c>
      <c r="I60">
        <v>4.79</v>
      </c>
      <c r="J60">
        <v>24996611</v>
      </c>
      <c r="L60">
        <v>10.5</v>
      </c>
      <c r="M60">
        <v>33338</v>
      </c>
      <c r="O60">
        <v>1.66</v>
      </c>
      <c r="P60">
        <v>844785</v>
      </c>
    </row>
    <row r="61" spans="1:16" x14ac:dyDescent="0.25">
      <c r="A61" s="1">
        <v>43507</v>
      </c>
      <c r="B61" s="1"/>
      <c r="C61">
        <v>12.66</v>
      </c>
      <c r="D61">
        <v>42316222</v>
      </c>
      <c r="F61">
        <v>25.6</v>
      </c>
      <c r="G61">
        <v>65836</v>
      </c>
      <c r="I61">
        <v>4.7220000000000004</v>
      </c>
      <c r="J61">
        <v>42746356</v>
      </c>
      <c r="L61">
        <v>10.9</v>
      </c>
      <c r="M61">
        <v>242910</v>
      </c>
      <c r="O61">
        <v>1.75</v>
      </c>
      <c r="P61">
        <v>131045</v>
      </c>
    </row>
    <row r="62" spans="1:16" x14ac:dyDescent="0.25">
      <c r="A62" s="1">
        <v>43514</v>
      </c>
      <c r="B62" s="1"/>
      <c r="C62">
        <v>12.664999999999999</v>
      </c>
      <c r="D62">
        <v>21665332</v>
      </c>
      <c r="F62">
        <v>25.5</v>
      </c>
      <c r="G62">
        <v>137703</v>
      </c>
      <c r="I62">
        <v>4.6710000000000003</v>
      </c>
      <c r="J62">
        <v>26647133</v>
      </c>
      <c r="L62">
        <v>11.15</v>
      </c>
      <c r="M62">
        <v>304165</v>
      </c>
      <c r="O62">
        <v>1.72</v>
      </c>
      <c r="P62">
        <v>286972</v>
      </c>
    </row>
    <row r="63" spans="1:16" x14ac:dyDescent="0.25">
      <c r="A63" s="1">
        <v>43521</v>
      </c>
      <c r="B63" s="1"/>
      <c r="C63">
        <v>12.55</v>
      </c>
      <c r="D63">
        <v>20333981</v>
      </c>
      <c r="F63">
        <v>24.55</v>
      </c>
      <c r="G63">
        <v>84125</v>
      </c>
      <c r="I63">
        <v>4.67</v>
      </c>
      <c r="J63">
        <v>34167884</v>
      </c>
      <c r="L63">
        <v>11.7</v>
      </c>
      <c r="M63">
        <v>234482</v>
      </c>
      <c r="O63">
        <v>1.75</v>
      </c>
      <c r="P63">
        <v>159033</v>
      </c>
    </row>
    <row r="64" spans="1:16" x14ac:dyDescent="0.25">
      <c r="A64" s="1">
        <v>43528</v>
      </c>
      <c r="B64" s="1"/>
      <c r="C64">
        <v>12.21</v>
      </c>
      <c r="D64">
        <v>19344678</v>
      </c>
      <c r="F64">
        <v>24.4</v>
      </c>
      <c r="G64">
        <v>45701</v>
      </c>
      <c r="I64">
        <v>4.4720000000000004</v>
      </c>
      <c r="J64">
        <v>33078209</v>
      </c>
      <c r="L64">
        <v>10.95</v>
      </c>
      <c r="M64">
        <v>352767</v>
      </c>
      <c r="O64">
        <v>1.75</v>
      </c>
      <c r="P64">
        <v>178046</v>
      </c>
    </row>
    <row r="65" spans="1:16" x14ac:dyDescent="0.25">
      <c r="A65" s="1">
        <v>43535</v>
      </c>
      <c r="B65" s="1"/>
      <c r="C65">
        <v>12.6</v>
      </c>
      <c r="D65">
        <v>20851838</v>
      </c>
      <c r="F65">
        <v>23.75</v>
      </c>
      <c r="G65">
        <v>91072</v>
      </c>
      <c r="I65">
        <v>4.6470000000000002</v>
      </c>
      <c r="J65">
        <v>40756106</v>
      </c>
      <c r="L65">
        <v>12.1</v>
      </c>
      <c r="M65">
        <v>712462</v>
      </c>
      <c r="O65">
        <v>1.76</v>
      </c>
      <c r="P65">
        <v>1278972</v>
      </c>
    </row>
    <row r="66" spans="1:16" x14ac:dyDescent="0.25">
      <c r="A66" s="1">
        <v>43542</v>
      </c>
      <c r="B66" s="1"/>
      <c r="C66">
        <v>12.95</v>
      </c>
      <c r="D66">
        <v>20556064</v>
      </c>
      <c r="F66">
        <v>25.3</v>
      </c>
      <c r="G66">
        <v>210233</v>
      </c>
      <c r="I66">
        <v>4.63</v>
      </c>
      <c r="J66">
        <v>39011246</v>
      </c>
      <c r="L66">
        <v>11.6</v>
      </c>
      <c r="M66">
        <v>420172</v>
      </c>
      <c r="O66">
        <v>1.76</v>
      </c>
      <c r="P66">
        <v>27004</v>
      </c>
    </row>
    <row r="67" spans="1:16" x14ac:dyDescent="0.25">
      <c r="A67" s="1">
        <v>43549</v>
      </c>
      <c r="B67" s="1"/>
      <c r="C67">
        <v>13.26</v>
      </c>
      <c r="D67">
        <v>56699461</v>
      </c>
      <c r="F67">
        <v>24.6</v>
      </c>
      <c r="G67">
        <v>54119</v>
      </c>
      <c r="I67">
        <v>4.5140000000000002</v>
      </c>
      <c r="J67">
        <v>36514439</v>
      </c>
      <c r="L67">
        <v>11.6</v>
      </c>
      <c r="M67">
        <v>213900</v>
      </c>
      <c r="O67">
        <v>1.88</v>
      </c>
      <c r="P67">
        <v>164800</v>
      </c>
    </row>
    <row r="68" spans="1:16" x14ac:dyDescent="0.25">
      <c r="A68" s="1">
        <v>43556</v>
      </c>
      <c r="B68" s="1"/>
      <c r="C68">
        <v>14.14</v>
      </c>
      <c r="D68">
        <v>33198204</v>
      </c>
      <c r="F68">
        <v>24.75</v>
      </c>
      <c r="G68">
        <v>60005</v>
      </c>
      <c r="I68">
        <v>4.8289999999999997</v>
      </c>
      <c r="J68">
        <v>64581839</v>
      </c>
      <c r="L68">
        <v>11.65</v>
      </c>
      <c r="M68">
        <v>305666</v>
      </c>
      <c r="O68">
        <v>1.85</v>
      </c>
      <c r="P68">
        <v>311455</v>
      </c>
    </row>
    <row r="69" spans="1:16" x14ac:dyDescent="0.25">
      <c r="A69" s="1">
        <v>43563</v>
      </c>
      <c r="B69" s="1"/>
      <c r="C69">
        <v>15.2</v>
      </c>
      <c r="D69">
        <v>39627291</v>
      </c>
      <c r="F69">
        <v>26.6</v>
      </c>
      <c r="G69">
        <v>256131</v>
      </c>
      <c r="I69">
        <v>4.9089999999999998</v>
      </c>
      <c r="J69">
        <v>69773716</v>
      </c>
      <c r="L69">
        <v>12.15</v>
      </c>
      <c r="M69">
        <v>345166</v>
      </c>
      <c r="O69">
        <v>1.9</v>
      </c>
      <c r="P69">
        <v>153955</v>
      </c>
    </row>
    <row r="70" spans="1:16" x14ac:dyDescent="0.25">
      <c r="A70" s="1">
        <v>43570</v>
      </c>
      <c r="B70" s="1"/>
      <c r="C70">
        <v>14.8</v>
      </c>
      <c r="D70">
        <v>28229351</v>
      </c>
      <c r="F70">
        <v>27.2</v>
      </c>
      <c r="G70">
        <v>288321</v>
      </c>
      <c r="I70">
        <v>5.0039999999999996</v>
      </c>
      <c r="J70">
        <v>34428972</v>
      </c>
      <c r="L70">
        <v>11.35</v>
      </c>
      <c r="M70">
        <v>340088</v>
      </c>
      <c r="O70">
        <v>1.92</v>
      </c>
      <c r="P70">
        <v>449345</v>
      </c>
    </row>
    <row r="71" spans="1:16" x14ac:dyDescent="0.25">
      <c r="A71" s="1">
        <v>43577</v>
      </c>
      <c r="B71" s="1"/>
      <c r="C71">
        <v>14.035</v>
      </c>
      <c r="D71">
        <v>30007674</v>
      </c>
      <c r="F71">
        <v>28</v>
      </c>
      <c r="G71">
        <v>293967</v>
      </c>
      <c r="I71">
        <v>4.91</v>
      </c>
      <c r="J71">
        <v>35482535</v>
      </c>
      <c r="L71">
        <v>11.65</v>
      </c>
      <c r="M71">
        <v>152841</v>
      </c>
      <c r="O71">
        <v>1.82</v>
      </c>
      <c r="P71">
        <v>327542</v>
      </c>
    </row>
    <row r="72" spans="1:16" x14ac:dyDescent="0.25">
      <c r="A72" s="1">
        <v>43584</v>
      </c>
      <c r="B72" s="1"/>
      <c r="C72">
        <v>14.65</v>
      </c>
      <c r="D72">
        <v>14876079</v>
      </c>
      <c r="F72">
        <v>27.85</v>
      </c>
      <c r="G72">
        <v>151457</v>
      </c>
      <c r="I72">
        <v>5.0519999999999996</v>
      </c>
      <c r="J72">
        <v>31470627</v>
      </c>
      <c r="L72">
        <v>11.5</v>
      </c>
      <c r="M72">
        <v>169691</v>
      </c>
      <c r="O72">
        <v>1.81</v>
      </c>
      <c r="P72">
        <v>40915</v>
      </c>
    </row>
    <row r="73" spans="1:16" x14ac:dyDescent="0.25">
      <c r="A73" s="1">
        <v>43591</v>
      </c>
      <c r="B73" s="1"/>
      <c r="C73">
        <v>14.095000000000001</v>
      </c>
      <c r="D73">
        <v>18030258</v>
      </c>
      <c r="F73">
        <v>26.65</v>
      </c>
      <c r="G73">
        <v>90563</v>
      </c>
      <c r="I73">
        <v>4.9800000000000004</v>
      </c>
      <c r="J73">
        <v>28193949</v>
      </c>
      <c r="L73">
        <v>10.95</v>
      </c>
      <c r="M73">
        <v>112211</v>
      </c>
      <c r="O73">
        <v>1.75</v>
      </c>
      <c r="P73">
        <v>38652</v>
      </c>
    </row>
    <row r="74" spans="1:16" x14ac:dyDescent="0.25">
      <c r="A74" s="1">
        <v>43598</v>
      </c>
      <c r="B74" s="1"/>
      <c r="C74">
        <v>14.36</v>
      </c>
      <c r="D74">
        <v>17971008</v>
      </c>
      <c r="F74">
        <v>26.9</v>
      </c>
      <c r="G74">
        <v>97778</v>
      </c>
      <c r="I74">
        <v>6.15</v>
      </c>
      <c r="J74">
        <v>130265404</v>
      </c>
      <c r="L74">
        <v>10.95</v>
      </c>
      <c r="M74">
        <v>366977</v>
      </c>
      <c r="O74">
        <v>1.74</v>
      </c>
      <c r="P74">
        <v>57299</v>
      </c>
    </row>
    <row r="75" spans="1:16" x14ac:dyDescent="0.25">
      <c r="A75" s="1">
        <v>43605</v>
      </c>
      <c r="B75" s="1"/>
      <c r="C75">
        <v>14.83</v>
      </c>
      <c r="D75">
        <v>44671400</v>
      </c>
      <c r="F75">
        <v>29.2</v>
      </c>
      <c r="G75">
        <v>116349</v>
      </c>
      <c r="I75">
        <v>6.28</v>
      </c>
      <c r="J75">
        <v>63670190</v>
      </c>
      <c r="L75">
        <v>11.6</v>
      </c>
      <c r="M75">
        <v>435767</v>
      </c>
      <c r="O75">
        <v>1.76</v>
      </c>
      <c r="P75">
        <v>112390</v>
      </c>
    </row>
    <row r="76" spans="1:16" x14ac:dyDescent="0.25">
      <c r="A76" s="1">
        <v>43612</v>
      </c>
      <c r="B76" s="1"/>
      <c r="C76">
        <v>14.45</v>
      </c>
      <c r="D76">
        <v>33752281</v>
      </c>
      <c r="F76">
        <v>28.3</v>
      </c>
      <c r="G76">
        <v>77380</v>
      </c>
      <c r="I76">
        <v>6.57</v>
      </c>
      <c r="J76">
        <v>72558847</v>
      </c>
      <c r="L76">
        <v>11.55</v>
      </c>
      <c r="M76">
        <v>414703</v>
      </c>
      <c r="O76">
        <v>1.57</v>
      </c>
      <c r="P76">
        <v>90604</v>
      </c>
    </row>
    <row r="77" spans="1:16" x14ac:dyDescent="0.25">
      <c r="A77" s="1">
        <v>43619</v>
      </c>
      <c r="B77" s="1"/>
      <c r="C77">
        <v>15.7</v>
      </c>
      <c r="D77">
        <v>24039027</v>
      </c>
      <c r="F77">
        <v>28.3</v>
      </c>
      <c r="G77">
        <v>368121</v>
      </c>
      <c r="I77">
        <v>7.0579999999999998</v>
      </c>
      <c r="J77">
        <v>123548991</v>
      </c>
      <c r="L77">
        <v>11.4</v>
      </c>
      <c r="M77">
        <v>66545</v>
      </c>
      <c r="O77">
        <v>1.68</v>
      </c>
      <c r="P77">
        <v>340428</v>
      </c>
    </row>
    <row r="78" spans="1:16" x14ac:dyDescent="0.25">
      <c r="A78" s="1">
        <v>43626</v>
      </c>
      <c r="B78" s="1"/>
      <c r="C78">
        <v>15.195</v>
      </c>
      <c r="D78">
        <v>20918507</v>
      </c>
      <c r="F78">
        <v>30.8</v>
      </c>
      <c r="G78">
        <v>270040</v>
      </c>
      <c r="I78">
        <v>7.17</v>
      </c>
      <c r="J78">
        <v>44632326</v>
      </c>
      <c r="L78">
        <v>11.65</v>
      </c>
      <c r="M78">
        <v>682956</v>
      </c>
      <c r="O78">
        <v>1.66</v>
      </c>
      <c r="P78">
        <v>1706427</v>
      </c>
    </row>
    <row r="79" spans="1:16" x14ac:dyDescent="0.25">
      <c r="A79" s="1">
        <v>43633</v>
      </c>
      <c r="B79" s="1"/>
      <c r="C79">
        <v>15.3</v>
      </c>
      <c r="D79">
        <v>26470794</v>
      </c>
      <c r="F79">
        <v>31.7</v>
      </c>
      <c r="G79">
        <v>209269</v>
      </c>
      <c r="I79">
        <v>7.1680000000000001</v>
      </c>
      <c r="J79">
        <v>61772163</v>
      </c>
      <c r="L79">
        <v>11.55</v>
      </c>
      <c r="M79">
        <v>267739</v>
      </c>
      <c r="O79">
        <v>1.67</v>
      </c>
      <c r="P79">
        <v>417921</v>
      </c>
    </row>
    <row r="80" spans="1:16" x14ac:dyDescent="0.25">
      <c r="A80" s="1">
        <v>43640</v>
      </c>
      <c r="B80" s="1"/>
      <c r="C80">
        <v>15.38</v>
      </c>
      <c r="D80">
        <v>16704260</v>
      </c>
      <c r="F80">
        <v>31.6</v>
      </c>
      <c r="G80">
        <v>115753</v>
      </c>
      <c r="I80">
        <v>7.3259999999999996</v>
      </c>
      <c r="J80">
        <v>38116379</v>
      </c>
      <c r="L80">
        <v>12.9</v>
      </c>
      <c r="M80">
        <v>958691</v>
      </c>
      <c r="O80">
        <v>1.68</v>
      </c>
      <c r="P80">
        <v>351169</v>
      </c>
    </row>
    <row r="81" spans="1:16" x14ac:dyDescent="0.25">
      <c r="A81" s="1">
        <v>43647</v>
      </c>
      <c r="B81" s="1"/>
      <c r="C81">
        <v>15.49</v>
      </c>
      <c r="D81">
        <v>18190419</v>
      </c>
      <c r="F81">
        <v>32.299999999999997</v>
      </c>
      <c r="G81">
        <v>73049</v>
      </c>
      <c r="I81">
        <v>7.7919999999999998</v>
      </c>
      <c r="J81">
        <v>40787873</v>
      </c>
      <c r="L81">
        <v>13.45</v>
      </c>
      <c r="M81">
        <v>960885</v>
      </c>
      <c r="O81">
        <v>1.67</v>
      </c>
      <c r="P81">
        <v>1177396</v>
      </c>
    </row>
    <row r="82" spans="1:16" x14ac:dyDescent="0.25">
      <c r="A82" s="1">
        <v>43654</v>
      </c>
      <c r="B82" s="1"/>
      <c r="C82">
        <v>15.255000000000001</v>
      </c>
      <c r="D82">
        <v>17466567</v>
      </c>
      <c r="F82">
        <v>32.65</v>
      </c>
      <c r="G82">
        <v>177787</v>
      </c>
      <c r="I82">
        <v>7.74</v>
      </c>
      <c r="J82">
        <v>62365047</v>
      </c>
      <c r="L82">
        <v>13.7</v>
      </c>
      <c r="M82">
        <v>1589600</v>
      </c>
      <c r="O82">
        <v>1.67</v>
      </c>
      <c r="P82">
        <v>1013361</v>
      </c>
    </row>
    <row r="83" spans="1:16" x14ac:dyDescent="0.25">
      <c r="A83" s="1">
        <v>43661</v>
      </c>
      <c r="B83" s="1"/>
      <c r="C83">
        <v>15.1</v>
      </c>
      <c r="D83">
        <v>20573976</v>
      </c>
      <c r="F83">
        <v>31.85</v>
      </c>
      <c r="G83">
        <v>100947</v>
      </c>
      <c r="I83">
        <v>6.798</v>
      </c>
      <c r="J83">
        <v>49438074</v>
      </c>
      <c r="L83">
        <v>13.625</v>
      </c>
      <c r="M83">
        <v>677008</v>
      </c>
      <c r="O83">
        <v>1.64</v>
      </c>
      <c r="P83">
        <v>69117</v>
      </c>
    </row>
    <row r="84" spans="1:16" x14ac:dyDescent="0.25">
      <c r="A84" s="1">
        <v>43668</v>
      </c>
      <c r="B84" s="1"/>
      <c r="C84">
        <v>14.8024</v>
      </c>
      <c r="D84">
        <v>15044495</v>
      </c>
      <c r="F84">
        <v>32.6</v>
      </c>
      <c r="G84">
        <v>140655</v>
      </c>
      <c r="I84">
        <v>7.3409199999999997</v>
      </c>
      <c r="J84">
        <v>79516522</v>
      </c>
      <c r="L84">
        <v>13.65</v>
      </c>
      <c r="M84">
        <v>561801</v>
      </c>
      <c r="O84">
        <v>1.64</v>
      </c>
      <c r="P84">
        <v>30000</v>
      </c>
    </row>
    <row r="85" spans="1:16" x14ac:dyDescent="0.25">
      <c r="A85" s="1">
        <v>43675</v>
      </c>
      <c r="B85" s="1"/>
      <c r="C85">
        <v>13.76</v>
      </c>
      <c r="D85">
        <v>50363581</v>
      </c>
      <c r="F85">
        <v>32.35</v>
      </c>
      <c r="G85">
        <v>161334</v>
      </c>
      <c r="I85">
        <v>6.9320000000000004</v>
      </c>
      <c r="J85">
        <v>47130410</v>
      </c>
      <c r="L85">
        <v>13.75</v>
      </c>
      <c r="M85">
        <v>282546</v>
      </c>
      <c r="O85">
        <v>1.57</v>
      </c>
      <c r="P85">
        <v>4311</v>
      </c>
    </row>
    <row r="86" spans="1:16" x14ac:dyDescent="0.25">
      <c r="A86" s="1">
        <v>43682</v>
      </c>
      <c r="B86" s="1"/>
      <c r="C86">
        <v>13.8588</v>
      </c>
      <c r="D86">
        <v>21776000</v>
      </c>
      <c r="F86">
        <v>32.4</v>
      </c>
      <c r="G86">
        <v>268537</v>
      </c>
      <c r="I86">
        <v>6.96828</v>
      </c>
      <c r="J86">
        <v>42312289</v>
      </c>
      <c r="L86">
        <v>13.8</v>
      </c>
      <c r="M86">
        <v>426406</v>
      </c>
      <c r="O86">
        <v>1.54</v>
      </c>
      <c r="P86">
        <v>33980</v>
      </c>
    </row>
    <row r="87" spans="1:16" x14ac:dyDescent="0.25">
      <c r="A87" s="1">
        <v>43689</v>
      </c>
      <c r="B87" s="1"/>
      <c r="C87">
        <v>13.21072</v>
      </c>
      <c r="D87">
        <v>38351294</v>
      </c>
      <c r="F87">
        <v>31.05</v>
      </c>
      <c r="G87">
        <v>122925</v>
      </c>
      <c r="I87">
        <v>6.7708300000000001</v>
      </c>
      <c r="J87">
        <v>39501544</v>
      </c>
      <c r="L87">
        <v>13.15</v>
      </c>
      <c r="M87">
        <v>390488</v>
      </c>
      <c r="O87">
        <v>1.54</v>
      </c>
      <c r="P87">
        <v>135220</v>
      </c>
    </row>
    <row r="88" spans="1:16" x14ac:dyDescent="0.25">
      <c r="A88" s="1">
        <v>43696</v>
      </c>
      <c r="B88" s="1"/>
      <c r="C88">
        <v>13.565</v>
      </c>
      <c r="D88">
        <v>46930931</v>
      </c>
      <c r="F88">
        <v>31.55</v>
      </c>
      <c r="G88">
        <v>145461</v>
      </c>
      <c r="I88">
        <v>6.8979999999999997</v>
      </c>
      <c r="J88">
        <v>26598064</v>
      </c>
      <c r="L88">
        <v>13.5</v>
      </c>
      <c r="M88">
        <v>944138</v>
      </c>
      <c r="O88">
        <v>1.55</v>
      </c>
      <c r="P88">
        <v>29296</v>
      </c>
    </row>
    <row r="89" spans="1:16" x14ac:dyDescent="0.25">
      <c r="A89" s="1">
        <v>43703</v>
      </c>
      <c r="B89" s="1"/>
      <c r="C89">
        <v>13.7021</v>
      </c>
      <c r="D89">
        <v>26980092</v>
      </c>
      <c r="F89">
        <v>31</v>
      </c>
      <c r="G89">
        <v>325811</v>
      </c>
      <c r="I89">
        <v>6.9611000000000001</v>
      </c>
      <c r="J89">
        <v>46930321</v>
      </c>
      <c r="L89">
        <v>13.45</v>
      </c>
      <c r="M89">
        <v>370613</v>
      </c>
      <c r="O89">
        <v>1.53</v>
      </c>
      <c r="P89">
        <v>28824</v>
      </c>
    </row>
    <row r="90" spans="1:16" x14ac:dyDescent="0.25">
      <c r="A90" s="1">
        <v>43710</v>
      </c>
      <c r="B90" s="1"/>
      <c r="C90">
        <v>14.28</v>
      </c>
      <c r="D90">
        <v>19445262</v>
      </c>
      <c r="F90">
        <v>31.15</v>
      </c>
      <c r="G90">
        <v>540566</v>
      </c>
      <c r="I90">
        <v>7.0659999999999998</v>
      </c>
      <c r="J90">
        <v>24521298</v>
      </c>
      <c r="L90">
        <v>13.4</v>
      </c>
      <c r="M90">
        <v>215069</v>
      </c>
      <c r="O90">
        <v>1.58</v>
      </c>
      <c r="P90">
        <v>45049</v>
      </c>
    </row>
    <row r="91" spans="1:16" x14ac:dyDescent="0.25">
      <c r="A91" s="1">
        <v>43717</v>
      </c>
      <c r="B91" s="1"/>
      <c r="C91">
        <v>14.805870000000001</v>
      </c>
      <c r="D91">
        <v>12368782</v>
      </c>
      <c r="F91">
        <v>32</v>
      </c>
      <c r="G91">
        <v>69770</v>
      </c>
      <c r="I91">
        <v>7.1681299999999997</v>
      </c>
      <c r="J91">
        <v>29163181</v>
      </c>
      <c r="L91">
        <v>13.45</v>
      </c>
      <c r="M91">
        <v>180456</v>
      </c>
      <c r="O91">
        <v>1.6</v>
      </c>
      <c r="P91">
        <v>676880</v>
      </c>
    </row>
    <row r="92" spans="1:16" x14ac:dyDescent="0.25">
      <c r="A92" s="1">
        <v>43724</v>
      </c>
      <c r="B92" s="1"/>
      <c r="C92">
        <v>14.83548</v>
      </c>
      <c r="D92">
        <v>19007877</v>
      </c>
      <c r="F92">
        <v>32.504600000000003</v>
      </c>
      <c r="G92">
        <v>149873</v>
      </c>
      <c r="I92">
        <v>7.1214399999999998</v>
      </c>
      <c r="J92">
        <v>42668452</v>
      </c>
      <c r="L92">
        <v>13.3</v>
      </c>
      <c r="M92">
        <v>134009</v>
      </c>
      <c r="O92">
        <v>1.65</v>
      </c>
      <c r="P92">
        <v>139408</v>
      </c>
    </row>
    <row r="93" spans="1:16" x14ac:dyDescent="0.25">
      <c r="A93" s="1">
        <v>43731</v>
      </c>
      <c r="B93" s="1"/>
      <c r="C93">
        <v>14.345000000000001</v>
      </c>
      <c r="D93">
        <v>20872691</v>
      </c>
      <c r="F93">
        <v>32.9</v>
      </c>
      <c r="G93">
        <v>191675</v>
      </c>
      <c r="I93">
        <v>7.08</v>
      </c>
      <c r="J93">
        <v>28344328</v>
      </c>
      <c r="L93">
        <v>12</v>
      </c>
      <c r="M93">
        <v>1258131</v>
      </c>
      <c r="O93">
        <v>1.6</v>
      </c>
      <c r="P93">
        <v>20000</v>
      </c>
    </row>
    <row r="94" spans="1:16" x14ac:dyDescent="0.25">
      <c r="A94" s="1">
        <v>43738</v>
      </c>
      <c r="B94" s="1"/>
      <c r="C94">
        <v>13.948499999999999</v>
      </c>
      <c r="D94">
        <v>13841171</v>
      </c>
      <c r="F94">
        <v>31.75</v>
      </c>
      <c r="G94">
        <v>194983</v>
      </c>
      <c r="I94">
        <v>6.7960000000000003</v>
      </c>
      <c r="J94">
        <v>39980387</v>
      </c>
      <c r="L94">
        <v>12.5</v>
      </c>
      <c r="M94">
        <v>2163311</v>
      </c>
      <c r="O94">
        <v>1.57</v>
      </c>
      <c r="P94">
        <v>191016</v>
      </c>
    </row>
    <row r="95" spans="1:16" x14ac:dyDescent="0.25">
      <c r="A95" s="1">
        <v>43745</v>
      </c>
      <c r="B95" s="1"/>
      <c r="C95">
        <v>14.51</v>
      </c>
      <c r="D95">
        <v>14453702</v>
      </c>
      <c r="F95">
        <v>32.9</v>
      </c>
      <c r="G95">
        <v>79489</v>
      </c>
      <c r="I95">
        <v>7.0640000000000001</v>
      </c>
      <c r="J95">
        <v>25934533</v>
      </c>
      <c r="L95">
        <v>13</v>
      </c>
      <c r="M95">
        <v>1149422</v>
      </c>
      <c r="O95">
        <v>1.56</v>
      </c>
      <c r="P95">
        <v>540317</v>
      </c>
    </row>
    <row r="96" spans="1:16" x14ac:dyDescent="0.25">
      <c r="A96" s="1">
        <v>43752</v>
      </c>
      <c r="B96" s="1"/>
      <c r="C96">
        <v>14.775</v>
      </c>
      <c r="D96">
        <v>15481456</v>
      </c>
      <c r="F96">
        <v>32.448900000000002</v>
      </c>
      <c r="G96">
        <v>145503</v>
      </c>
      <c r="I96">
        <v>7.06</v>
      </c>
      <c r="J96">
        <v>24782244</v>
      </c>
      <c r="L96">
        <v>13</v>
      </c>
      <c r="M96">
        <v>495022</v>
      </c>
      <c r="O96">
        <v>1.58</v>
      </c>
      <c r="P96">
        <v>71944</v>
      </c>
    </row>
    <row r="97" spans="1:16" x14ac:dyDescent="0.25">
      <c r="A97" s="1">
        <v>43759</v>
      </c>
      <c r="B97" s="1"/>
      <c r="C97">
        <v>15.0997</v>
      </c>
      <c r="D97">
        <v>18279042</v>
      </c>
      <c r="F97">
        <v>32.75</v>
      </c>
      <c r="G97">
        <v>180509</v>
      </c>
      <c r="I97">
        <v>7.5132399999999997</v>
      </c>
      <c r="J97">
        <v>35032993</v>
      </c>
      <c r="L97">
        <v>13.1</v>
      </c>
      <c r="M97">
        <v>415571</v>
      </c>
      <c r="O97">
        <v>1.57</v>
      </c>
      <c r="P97">
        <v>32090</v>
      </c>
    </row>
    <row r="98" spans="1:16" x14ac:dyDescent="0.25">
      <c r="A98" s="1">
        <v>43766</v>
      </c>
      <c r="B98" s="1"/>
      <c r="C98">
        <v>14.94</v>
      </c>
      <c r="D98">
        <v>14284735</v>
      </c>
      <c r="F98">
        <v>33.1</v>
      </c>
      <c r="G98">
        <v>149365</v>
      </c>
      <c r="I98">
        <v>8.1513600000000004</v>
      </c>
      <c r="J98">
        <v>62030090</v>
      </c>
      <c r="L98">
        <v>13.25</v>
      </c>
      <c r="M98">
        <v>529290</v>
      </c>
      <c r="O98">
        <v>1.59</v>
      </c>
      <c r="P98">
        <v>46659</v>
      </c>
    </row>
    <row r="99" spans="1:16" x14ac:dyDescent="0.25">
      <c r="A99" s="1">
        <v>43773</v>
      </c>
      <c r="B99" s="1"/>
      <c r="C99">
        <v>15.09065</v>
      </c>
      <c r="D99">
        <v>12362771</v>
      </c>
      <c r="F99">
        <v>33.450000000000003</v>
      </c>
      <c r="G99">
        <v>104205</v>
      </c>
      <c r="I99">
        <v>8.2739999999999991</v>
      </c>
      <c r="J99">
        <v>40805012</v>
      </c>
      <c r="L99">
        <v>13.3</v>
      </c>
      <c r="M99">
        <v>420508</v>
      </c>
      <c r="O99">
        <v>1.5</v>
      </c>
      <c r="P99">
        <v>59501</v>
      </c>
    </row>
    <row r="100" spans="1:16" x14ac:dyDescent="0.25">
      <c r="A100" s="1">
        <v>43780</v>
      </c>
      <c r="B100" s="1"/>
      <c r="C100">
        <v>15.099919999999999</v>
      </c>
      <c r="D100">
        <v>16195917</v>
      </c>
      <c r="F100">
        <v>32.700000000000003</v>
      </c>
      <c r="G100">
        <v>177718</v>
      </c>
      <c r="I100">
        <v>7.8</v>
      </c>
      <c r="J100">
        <v>57479576</v>
      </c>
      <c r="L100">
        <v>13.25</v>
      </c>
      <c r="M100">
        <v>780908</v>
      </c>
      <c r="O100">
        <v>1.52</v>
      </c>
      <c r="P100">
        <v>80045</v>
      </c>
    </row>
    <row r="101" spans="1:16" x14ac:dyDescent="0.25">
      <c r="A101" s="1">
        <v>43787</v>
      </c>
      <c r="B101" s="1"/>
      <c r="C101">
        <v>15.12045</v>
      </c>
      <c r="D101">
        <v>12093928</v>
      </c>
      <c r="F101">
        <v>32.9</v>
      </c>
      <c r="G101">
        <v>180263</v>
      </c>
      <c r="I101">
        <v>7.8840000000000003</v>
      </c>
      <c r="J101">
        <v>332695339</v>
      </c>
      <c r="L101">
        <v>13.55</v>
      </c>
      <c r="M101">
        <v>816878</v>
      </c>
      <c r="O101">
        <v>1.51</v>
      </c>
      <c r="P101">
        <v>143946</v>
      </c>
    </row>
    <row r="102" spans="1:16" x14ac:dyDescent="0.25">
      <c r="A102" s="1">
        <v>43794</v>
      </c>
      <c r="B102" s="1"/>
      <c r="C102">
        <v>14.615</v>
      </c>
      <c r="D102">
        <v>21231211</v>
      </c>
      <c r="F102">
        <v>33.1</v>
      </c>
      <c r="G102">
        <v>177903</v>
      </c>
      <c r="I102">
        <v>7.9539999999999997</v>
      </c>
      <c r="J102">
        <v>40968508</v>
      </c>
      <c r="L102">
        <v>13.388</v>
      </c>
      <c r="M102">
        <v>511885</v>
      </c>
      <c r="O102">
        <v>1.5</v>
      </c>
      <c r="P102">
        <v>60197</v>
      </c>
    </row>
    <row r="103" spans="1:16" x14ac:dyDescent="0.25">
      <c r="A103" s="1">
        <v>43801</v>
      </c>
      <c r="B103" s="1"/>
      <c r="C103">
        <v>14.89</v>
      </c>
      <c r="D103">
        <v>18250556</v>
      </c>
      <c r="F103">
        <v>33.049999999999997</v>
      </c>
      <c r="G103">
        <v>253723</v>
      </c>
      <c r="I103">
        <v>7.72</v>
      </c>
      <c r="J103">
        <v>74029652</v>
      </c>
      <c r="L103">
        <v>13.4</v>
      </c>
      <c r="M103">
        <v>515447</v>
      </c>
      <c r="O103">
        <v>1.36</v>
      </c>
      <c r="P103">
        <v>705721</v>
      </c>
    </row>
    <row r="104" spans="1:16" x14ac:dyDescent="0.25">
      <c r="A104" s="1">
        <v>43808</v>
      </c>
      <c r="B104" s="1"/>
      <c r="C104">
        <v>15.5</v>
      </c>
      <c r="D104">
        <v>26462114</v>
      </c>
      <c r="F104">
        <v>33.299999999999997</v>
      </c>
      <c r="G104">
        <v>384122</v>
      </c>
      <c r="I104">
        <v>7.8771899999999997</v>
      </c>
      <c r="J104">
        <v>54480707</v>
      </c>
      <c r="L104">
        <v>13.25</v>
      </c>
      <c r="M104">
        <v>420308</v>
      </c>
      <c r="O104">
        <v>1.23</v>
      </c>
      <c r="P104">
        <v>1751415</v>
      </c>
    </row>
    <row r="105" spans="1:16" x14ac:dyDescent="0.25">
      <c r="A105" s="1">
        <v>43815</v>
      </c>
      <c r="B105" s="1"/>
      <c r="C105">
        <v>15.97</v>
      </c>
      <c r="D105">
        <v>21643879</v>
      </c>
      <c r="F105">
        <v>34.4</v>
      </c>
      <c r="G105">
        <v>227063</v>
      </c>
      <c r="I105">
        <v>8.1181599999999996</v>
      </c>
      <c r="J105">
        <v>47035538</v>
      </c>
      <c r="L105">
        <v>13.3</v>
      </c>
      <c r="M105">
        <v>577698</v>
      </c>
      <c r="O105">
        <v>1.37</v>
      </c>
      <c r="P105">
        <v>2960512</v>
      </c>
    </row>
    <row r="106" spans="1:16" x14ac:dyDescent="0.25">
      <c r="A106" s="1">
        <v>43822</v>
      </c>
      <c r="B106" s="1"/>
      <c r="C106">
        <v>16.392869999999998</v>
      </c>
      <c r="D106">
        <v>5764578</v>
      </c>
      <c r="F106">
        <v>33.1</v>
      </c>
      <c r="G106">
        <v>84617</v>
      </c>
      <c r="I106">
        <v>8.2451799999999995</v>
      </c>
      <c r="J106">
        <v>15060925</v>
      </c>
      <c r="L106">
        <v>13.25</v>
      </c>
      <c r="M106">
        <v>109185</v>
      </c>
      <c r="O106">
        <v>1.29</v>
      </c>
      <c r="P106">
        <v>625630</v>
      </c>
    </row>
    <row r="107" spans="1:16" x14ac:dyDescent="0.25">
      <c r="A107" s="1">
        <v>43829</v>
      </c>
      <c r="B107" s="1"/>
      <c r="C107">
        <v>16.510000000000002</v>
      </c>
      <c r="D107">
        <v>25551476</v>
      </c>
      <c r="F107">
        <v>34.064990000000002</v>
      </c>
      <c r="G107">
        <v>77805</v>
      </c>
      <c r="I107">
        <v>8.3047400000000007</v>
      </c>
      <c r="J107">
        <v>39295474</v>
      </c>
      <c r="L107">
        <v>13.475</v>
      </c>
      <c r="M107">
        <v>68949</v>
      </c>
      <c r="O107">
        <v>1.3</v>
      </c>
      <c r="P107">
        <v>10760</v>
      </c>
    </row>
    <row r="108" spans="1:16" x14ac:dyDescent="0.25">
      <c r="A108" s="1">
        <v>43836</v>
      </c>
      <c r="B108" s="1"/>
      <c r="C108">
        <v>16.953399999999998</v>
      </c>
      <c r="D108">
        <v>16620911</v>
      </c>
      <c r="F108">
        <v>36.4</v>
      </c>
      <c r="G108">
        <v>123586</v>
      </c>
      <c r="I108">
        <v>8.1935000000000002</v>
      </c>
      <c r="J108">
        <v>36757524</v>
      </c>
      <c r="L108">
        <v>14.35</v>
      </c>
      <c r="M108">
        <v>478928</v>
      </c>
      <c r="O108">
        <v>1.38</v>
      </c>
      <c r="P108">
        <v>85087</v>
      </c>
    </row>
    <row r="109" spans="1:16" x14ac:dyDescent="0.25">
      <c r="A109" s="1">
        <v>43843</v>
      </c>
      <c r="B109" s="1"/>
      <c r="C109">
        <v>17.225000000000001</v>
      </c>
      <c r="D109">
        <v>29919572</v>
      </c>
      <c r="F109">
        <v>37.6</v>
      </c>
      <c r="G109">
        <v>238146</v>
      </c>
      <c r="I109">
        <v>8.1999999999999993</v>
      </c>
      <c r="J109">
        <v>46035564</v>
      </c>
      <c r="L109">
        <v>14.75</v>
      </c>
      <c r="M109">
        <v>783564</v>
      </c>
      <c r="O109">
        <v>1.41</v>
      </c>
      <c r="P109">
        <v>235901</v>
      </c>
    </row>
    <row r="110" spans="1:16" x14ac:dyDescent="0.25">
      <c r="A110" s="1">
        <v>43850</v>
      </c>
      <c r="B110" s="1"/>
      <c r="C110">
        <v>17.214469999999999</v>
      </c>
      <c r="D110">
        <v>18322007</v>
      </c>
      <c r="F110">
        <v>36.450000000000003</v>
      </c>
      <c r="G110">
        <v>99295</v>
      </c>
      <c r="I110">
        <v>7.61</v>
      </c>
      <c r="J110">
        <v>50315256</v>
      </c>
      <c r="L110">
        <v>14.4</v>
      </c>
      <c r="M110">
        <v>294223</v>
      </c>
      <c r="O110">
        <v>1.33</v>
      </c>
      <c r="P110">
        <v>164141</v>
      </c>
    </row>
    <row r="111" spans="1:16" x14ac:dyDescent="0.25">
      <c r="A111" s="1">
        <v>43857</v>
      </c>
      <c r="B111" s="1"/>
      <c r="C111">
        <v>16</v>
      </c>
      <c r="D111">
        <v>22014776</v>
      </c>
      <c r="F111">
        <v>35</v>
      </c>
      <c r="G111">
        <v>202811</v>
      </c>
      <c r="I111">
        <v>7.0810000000000004</v>
      </c>
      <c r="J111">
        <v>76796576</v>
      </c>
      <c r="L111">
        <v>14.55</v>
      </c>
      <c r="M111">
        <v>169298</v>
      </c>
      <c r="O111">
        <v>1.25</v>
      </c>
      <c r="P111">
        <v>260178</v>
      </c>
    </row>
    <row r="112" spans="1:16" x14ac:dyDescent="0.25">
      <c r="A112" s="1">
        <v>43864</v>
      </c>
      <c r="B112" s="1"/>
      <c r="C112">
        <v>15.887449999999999</v>
      </c>
      <c r="D112">
        <v>21968933</v>
      </c>
      <c r="F112">
        <v>33.5</v>
      </c>
      <c r="G112">
        <v>287515</v>
      </c>
      <c r="I112">
        <v>7.1267500000000004</v>
      </c>
      <c r="J112">
        <v>46636175</v>
      </c>
      <c r="L112">
        <v>15.45</v>
      </c>
      <c r="M112">
        <v>614054</v>
      </c>
      <c r="O112">
        <v>1.31</v>
      </c>
      <c r="P112">
        <v>402993</v>
      </c>
    </row>
    <row r="113" spans="1:16" x14ac:dyDescent="0.25">
      <c r="A113" s="1">
        <v>43871</v>
      </c>
      <c r="B113" s="1"/>
      <c r="C113">
        <v>15.9</v>
      </c>
      <c r="D113">
        <v>22706442</v>
      </c>
      <c r="F113">
        <v>35.85</v>
      </c>
      <c r="G113">
        <v>235747</v>
      </c>
      <c r="I113">
        <v>7.2380000000000004</v>
      </c>
      <c r="J113">
        <v>65175274</v>
      </c>
      <c r="L113">
        <v>15.15</v>
      </c>
      <c r="M113">
        <v>337529</v>
      </c>
      <c r="O113">
        <v>1.27</v>
      </c>
      <c r="P113">
        <v>572024</v>
      </c>
    </row>
    <row r="114" spans="1:16" x14ac:dyDescent="0.25">
      <c r="A114" s="1">
        <v>43878</v>
      </c>
      <c r="B114" s="1"/>
      <c r="C114">
        <v>15.83</v>
      </c>
      <c r="D114">
        <v>13891592</v>
      </c>
      <c r="F114">
        <v>35.799999999999997</v>
      </c>
      <c r="G114">
        <v>101483</v>
      </c>
      <c r="I114">
        <v>7.21</v>
      </c>
      <c r="J114">
        <v>27670311</v>
      </c>
      <c r="L114">
        <v>16.350000000000001</v>
      </c>
      <c r="M114">
        <v>613660</v>
      </c>
      <c r="O114">
        <v>1.31</v>
      </c>
      <c r="P114">
        <v>133740</v>
      </c>
    </row>
    <row r="115" spans="1:16" x14ac:dyDescent="0.25">
      <c r="A115" s="1">
        <v>43885</v>
      </c>
      <c r="B115" s="1"/>
      <c r="C115">
        <v>14.065</v>
      </c>
      <c r="D115">
        <v>31879085</v>
      </c>
      <c r="F115">
        <v>30.119199999999999</v>
      </c>
      <c r="G115">
        <v>544867</v>
      </c>
      <c r="I115">
        <v>6.0580999999999996</v>
      </c>
      <c r="J115">
        <v>69355305</v>
      </c>
      <c r="L115">
        <v>14</v>
      </c>
      <c r="M115">
        <v>481702</v>
      </c>
      <c r="O115">
        <v>1.2</v>
      </c>
      <c r="P115">
        <v>146046</v>
      </c>
    </row>
    <row r="116" spans="1:16" x14ac:dyDescent="0.25">
      <c r="A116" s="1">
        <v>43892</v>
      </c>
      <c r="B116" s="1"/>
      <c r="C116">
        <v>13.1228</v>
      </c>
      <c r="D116">
        <v>41591762</v>
      </c>
      <c r="F116">
        <v>28.1494</v>
      </c>
      <c r="G116">
        <v>387542</v>
      </c>
      <c r="I116">
        <v>5.532</v>
      </c>
      <c r="J116">
        <v>100708413</v>
      </c>
      <c r="L116">
        <v>13.4</v>
      </c>
      <c r="M116">
        <v>517375</v>
      </c>
      <c r="O116">
        <v>1.17</v>
      </c>
      <c r="P116">
        <v>538465</v>
      </c>
    </row>
    <row r="117" spans="1:16" x14ac:dyDescent="0.25">
      <c r="A117" s="1">
        <v>43899</v>
      </c>
      <c r="B117" s="1"/>
      <c r="C117">
        <v>10.8</v>
      </c>
      <c r="D117">
        <v>107129925</v>
      </c>
      <c r="F117">
        <v>19.899999999999999</v>
      </c>
      <c r="G117">
        <v>898399</v>
      </c>
      <c r="I117">
        <v>4.6139999999999999</v>
      </c>
      <c r="J117">
        <v>136544820</v>
      </c>
      <c r="L117">
        <v>10.5</v>
      </c>
      <c r="M117">
        <v>1563198</v>
      </c>
      <c r="O117">
        <v>1.01</v>
      </c>
      <c r="P117">
        <v>157825</v>
      </c>
    </row>
    <row r="118" spans="1:16" x14ac:dyDescent="0.25">
      <c r="A118" s="1">
        <v>43906</v>
      </c>
      <c r="B118" s="1"/>
      <c r="C118">
        <v>9.7200000000000006</v>
      </c>
      <c r="D118">
        <v>69835660</v>
      </c>
      <c r="F118">
        <v>17.760000000000002</v>
      </c>
      <c r="G118">
        <v>341855</v>
      </c>
      <c r="I118">
        <v>4.4189999999999996</v>
      </c>
      <c r="J118">
        <v>84984440</v>
      </c>
      <c r="L118">
        <v>8</v>
      </c>
      <c r="M118">
        <v>1158241</v>
      </c>
      <c r="O118">
        <v>0.77</v>
      </c>
      <c r="P118">
        <v>265061</v>
      </c>
    </row>
    <row r="119" spans="1:16" x14ac:dyDescent="0.25">
      <c r="A119" s="1">
        <v>43913</v>
      </c>
      <c r="B119" s="1"/>
      <c r="C119">
        <v>8.9640000000000004</v>
      </c>
      <c r="D119">
        <v>43416510</v>
      </c>
      <c r="F119">
        <v>18.5</v>
      </c>
      <c r="G119">
        <v>443151</v>
      </c>
      <c r="I119">
        <v>4.415</v>
      </c>
      <c r="J119">
        <v>72264230</v>
      </c>
      <c r="L119">
        <v>8.86</v>
      </c>
      <c r="M119">
        <v>1432538</v>
      </c>
      <c r="O119">
        <v>0.63500000000000001</v>
      </c>
      <c r="P119">
        <v>627851</v>
      </c>
    </row>
    <row r="120" spans="1:16" x14ac:dyDescent="0.25">
      <c r="A120" s="1">
        <v>43920</v>
      </c>
      <c r="B120" s="1"/>
      <c r="C120">
        <v>9.5943000000000005</v>
      </c>
      <c r="D120">
        <v>34120875</v>
      </c>
      <c r="F120">
        <v>22.042449999999999</v>
      </c>
      <c r="G120">
        <v>480213</v>
      </c>
      <c r="I120">
        <v>4.87</v>
      </c>
      <c r="J120">
        <v>45291649</v>
      </c>
      <c r="L120">
        <v>9.0023</v>
      </c>
      <c r="M120">
        <v>725266</v>
      </c>
      <c r="O120">
        <v>0.5</v>
      </c>
      <c r="P120">
        <v>409829</v>
      </c>
    </row>
    <row r="121" spans="1:16" x14ac:dyDescent="0.25">
      <c r="A121" s="1">
        <v>43927</v>
      </c>
      <c r="B121" s="1"/>
      <c r="C121">
        <v>10.93</v>
      </c>
      <c r="D121">
        <v>20747351</v>
      </c>
      <c r="F121">
        <v>23.35</v>
      </c>
      <c r="G121">
        <v>255599</v>
      </c>
      <c r="I121">
        <v>5.2</v>
      </c>
      <c r="J121">
        <v>50592540</v>
      </c>
      <c r="L121">
        <v>9.76</v>
      </c>
      <c r="M121">
        <v>608732</v>
      </c>
      <c r="O121">
        <v>0.625</v>
      </c>
      <c r="P121">
        <v>514634</v>
      </c>
    </row>
    <row r="122" spans="1:16" x14ac:dyDescent="0.25">
      <c r="A122" s="1">
        <v>43934</v>
      </c>
      <c r="B122" s="1"/>
      <c r="C122">
        <v>10.33</v>
      </c>
      <c r="D122">
        <v>36186370</v>
      </c>
      <c r="F122">
        <v>21.05</v>
      </c>
      <c r="G122">
        <v>142625</v>
      </c>
      <c r="I122">
        <v>4.9329999999999998</v>
      </c>
      <c r="J122">
        <v>36884350</v>
      </c>
      <c r="L122">
        <v>9.14</v>
      </c>
      <c r="M122">
        <v>548614</v>
      </c>
      <c r="O122">
        <v>0.69</v>
      </c>
      <c r="P122">
        <v>135554</v>
      </c>
    </row>
    <row r="123" spans="1:16" x14ac:dyDescent="0.25">
      <c r="A123" s="1">
        <v>43941</v>
      </c>
      <c r="B123" s="1"/>
      <c r="C123">
        <v>10.1</v>
      </c>
      <c r="D123">
        <v>22229052</v>
      </c>
      <c r="F123">
        <v>21.4</v>
      </c>
      <c r="G123">
        <v>327234</v>
      </c>
      <c r="I123">
        <v>4.91</v>
      </c>
      <c r="J123">
        <v>38169415</v>
      </c>
      <c r="L123">
        <v>8.34</v>
      </c>
      <c r="M123">
        <v>1443974</v>
      </c>
      <c r="O123">
        <v>0.75</v>
      </c>
      <c r="P123">
        <v>429519</v>
      </c>
    </row>
    <row r="124" spans="1:16" x14ac:dyDescent="0.25">
      <c r="A124" s="1">
        <v>43948</v>
      </c>
      <c r="B124" s="1"/>
      <c r="C124">
        <v>10.39</v>
      </c>
      <c r="D124">
        <v>21196287</v>
      </c>
      <c r="F124">
        <v>21.6</v>
      </c>
      <c r="G124">
        <v>209016</v>
      </c>
      <c r="I124">
        <v>4.95</v>
      </c>
      <c r="J124">
        <v>40908434</v>
      </c>
      <c r="L124">
        <v>9.1</v>
      </c>
      <c r="M124">
        <v>834335</v>
      </c>
      <c r="O124">
        <v>0.76500000000000001</v>
      </c>
      <c r="P124">
        <v>122015</v>
      </c>
    </row>
    <row r="125" spans="1:16" x14ac:dyDescent="0.25">
      <c r="A125" s="1">
        <v>43955</v>
      </c>
      <c r="B125" s="1"/>
      <c r="C125">
        <v>10.565</v>
      </c>
      <c r="D125">
        <v>12418481</v>
      </c>
      <c r="F125">
        <v>22.2</v>
      </c>
      <c r="G125">
        <v>151431</v>
      </c>
      <c r="I125">
        <v>5.0046999999999997</v>
      </c>
      <c r="J125">
        <v>44581277</v>
      </c>
      <c r="L125">
        <v>9.26</v>
      </c>
      <c r="M125">
        <v>327886</v>
      </c>
      <c r="O125">
        <v>0.77</v>
      </c>
      <c r="P125">
        <v>26908</v>
      </c>
    </row>
    <row r="126" spans="1:16" x14ac:dyDescent="0.25">
      <c r="A126" s="1">
        <v>43962</v>
      </c>
      <c r="B126" s="1"/>
      <c r="C126">
        <v>9.9779999999999998</v>
      </c>
      <c r="D126">
        <v>24231690</v>
      </c>
      <c r="F126">
        <v>21.7</v>
      </c>
      <c r="G126">
        <v>355434</v>
      </c>
      <c r="I126">
        <v>4.9400000000000004</v>
      </c>
      <c r="J126">
        <v>42258066</v>
      </c>
      <c r="L126">
        <v>8.52</v>
      </c>
      <c r="M126">
        <v>457540</v>
      </c>
      <c r="O126">
        <v>0.86</v>
      </c>
      <c r="P126">
        <v>155924</v>
      </c>
    </row>
    <row r="127" spans="1:16" x14ac:dyDescent="0.25">
      <c r="A127" s="1">
        <v>43969</v>
      </c>
      <c r="B127" s="1"/>
      <c r="C127">
        <v>10.5007</v>
      </c>
      <c r="D127">
        <v>27210810</v>
      </c>
      <c r="F127">
        <v>22.8</v>
      </c>
      <c r="G127">
        <v>194851</v>
      </c>
      <c r="I127">
        <v>5.37</v>
      </c>
      <c r="J127">
        <v>50231418</v>
      </c>
      <c r="L127">
        <v>9.1999999999999993</v>
      </c>
      <c r="M127">
        <v>605602</v>
      </c>
      <c r="O127">
        <v>0.86499999999999999</v>
      </c>
      <c r="P127">
        <v>126290</v>
      </c>
    </row>
    <row r="128" spans="1:16" x14ac:dyDescent="0.25">
      <c r="A128" s="1">
        <v>43976</v>
      </c>
      <c r="B128" s="1"/>
      <c r="C128">
        <v>11.390510000000001</v>
      </c>
      <c r="D128">
        <v>78666578</v>
      </c>
      <c r="F128">
        <v>23.5</v>
      </c>
      <c r="G128">
        <v>288867</v>
      </c>
      <c r="I128">
        <v>5.5540000000000003</v>
      </c>
      <c r="J128">
        <v>45250928</v>
      </c>
      <c r="L128">
        <v>10.55</v>
      </c>
      <c r="M128">
        <v>571121</v>
      </c>
      <c r="O128">
        <v>0.79500000000000004</v>
      </c>
      <c r="P128">
        <v>148392</v>
      </c>
    </row>
    <row r="129" spans="1:16" x14ac:dyDescent="0.25">
      <c r="A129" s="1">
        <v>43983</v>
      </c>
      <c r="B129" s="1"/>
      <c r="C129">
        <v>12.89</v>
      </c>
      <c r="D129">
        <v>31316282</v>
      </c>
      <c r="F129">
        <v>25.65</v>
      </c>
      <c r="G129">
        <v>394498</v>
      </c>
      <c r="I129">
        <v>5.8903999999999996</v>
      </c>
      <c r="J129">
        <v>39058588</v>
      </c>
      <c r="L129">
        <v>12</v>
      </c>
      <c r="M129">
        <v>946360</v>
      </c>
      <c r="O129">
        <v>0.8</v>
      </c>
      <c r="P129">
        <v>263746</v>
      </c>
    </row>
    <row r="130" spans="1:16" x14ac:dyDescent="0.25">
      <c r="A130" s="1">
        <v>43990</v>
      </c>
      <c r="B130" s="1"/>
      <c r="C130">
        <v>11.994999999999999</v>
      </c>
      <c r="D130">
        <v>20575180</v>
      </c>
      <c r="F130">
        <v>24.9</v>
      </c>
      <c r="G130">
        <v>301620</v>
      </c>
      <c r="I130">
        <v>5.5419</v>
      </c>
      <c r="J130">
        <v>37438576</v>
      </c>
      <c r="L130">
        <v>11.5</v>
      </c>
      <c r="M130">
        <v>496820</v>
      </c>
      <c r="O130">
        <v>0.8</v>
      </c>
      <c r="P130">
        <v>483058</v>
      </c>
    </row>
    <row r="131" spans="1:16" x14ac:dyDescent="0.25">
      <c r="A131" s="1">
        <v>43997</v>
      </c>
      <c r="B131" s="1"/>
      <c r="C131">
        <v>11.752000000000001</v>
      </c>
      <c r="D131">
        <v>5546974</v>
      </c>
      <c r="F131">
        <v>24.8</v>
      </c>
      <c r="G131">
        <v>51507</v>
      </c>
      <c r="I131">
        <v>5.4615999999999998</v>
      </c>
      <c r="J131">
        <v>9312706</v>
      </c>
      <c r="L131">
        <v>11.4</v>
      </c>
      <c r="M131">
        <v>41688</v>
      </c>
      <c r="O131">
        <v>0.8</v>
      </c>
      <c r="P131">
        <v>66</v>
      </c>
    </row>
    <row r="132" spans="1:16" x14ac:dyDescent="0.25">
      <c r="A132" s="1">
        <v>44109</v>
      </c>
      <c r="B132" s="1"/>
      <c r="C132">
        <v>10.71</v>
      </c>
      <c r="D132">
        <v>3559976</v>
      </c>
      <c r="F132">
        <v>18.760000000000002</v>
      </c>
      <c r="G132">
        <v>19533</v>
      </c>
      <c r="I132">
        <v>4.28</v>
      </c>
      <c r="J132">
        <v>10444731</v>
      </c>
      <c r="L132">
        <v>10.5</v>
      </c>
      <c r="M132">
        <v>665717</v>
      </c>
      <c r="O132">
        <v>0.91</v>
      </c>
      <c r="P132">
        <v>5996</v>
      </c>
    </row>
    <row r="133" spans="1:16" x14ac:dyDescent="0.25">
      <c r="A133" s="1">
        <v>44116</v>
      </c>
      <c r="B133" s="1"/>
      <c r="C133">
        <v>10.33</v>
      </c>
      <c r="D133">
        <v>37591938</v>
      </c>
      <c r="F133">
        <v>17.7</v>
      </c>
      <c r="G133">
        <v>80868</v>
      </c>
      <c r="I133">
        <v>4.1321099999999999</v>
      </c>
      <c r="J133">
        <v>40543034</v>
      </c>
      <c r="L133">
        <v>9.94</v>
      </c>
      <c r="M133">
        <v>892401</v>
      </c>
      <c r="O133">
        <v>0.85</v>
      </c>
      <c r="P133">
        <v>37452</v>
      </c>
    </row>
    <row r="134" spans="1:16" x14ac:dyDescent="0.25">
      <c r="A134" s="1">
        <v>44123</v>
      </c>
      <c r="B134" s="1"/>
      <c r="C134">
        <v>11.2067</v>
      </c>
      <c r="D134">
        <v>25239286</v>
      </c>
      <c r="F134">
        <v>18.68</v>
      </c>
      <c r="G134">
        <v>235231</v>
      </c>
      <c r="I134">
        <v>4.2693000000000003</v>
      </c>
      <c r="J134">
        <v>66888394</v>
      </c>
      <c r="L134">
        <v>10.02543</v>
      </c>
      <c r="M134">
        <v>1267077</v>
      </c>
      <c r="O134">
        <v>0.9</v>
      </c>
      <c r="P134">
        <v>99196</v>
      </c>
    </row>
    <row r="135" spans="1:16" x14ac:dyDescent="0.25">
      <c r="A135" s="1">
        <v>44130</v>
      </c>
      <c r="B135" s="1"/>
      <c r="C135">
        <v>10.282349999999999</v>
      </c>
      <c r="D135">
        <v>29229854</v>
      </c>
      <c r="F135">
        <v>16.868760000000002</v>
      </c>
      <c r="G135">
        <v>88675</v>
      </c>
      <c r="I135">
        <v>3.8715999999999999</v>
      </c>
      <c r="J135">
        <v>66000895</v>
      </c>
      <c r="L135">
        <v>9.98</v>
      </c>
      <c r="M135">
        <v>874415</v>
      </c>
      <c r="O135">
        <v>0.88</v>
      </c>
      <c r="P135">
        <v>344395</v>
      </c>
    </row>
    <row r="136" spans="1:16" x14ac:dyDescent="0.25">
      <c r="A136" s="1">
        <v>44137</v>
      </c>
      <c r="B136" s="1"/>
      <c r="C136">
        <v>11.28</v>
      </c>
      <c r="D136">
        <v>45421682</v>
      </c>
      <c r="F136">
        <v>18.579999999999998</v>
      </c>
      <c r="G136">
        <v>91523</v>
      </c>
      <c r="I136">
        <v>4.21014</v>
      </c>
      <c r="J136">
        <v>46296040</v>
      </c>
      <c r="L136">
        <v>10.28598</v>
      </c>
      <c r="M136">
        <v>1028170</v>
      </c>
      <c r="O136">
        <v>0.88</v>
      </c>
      <c r="P136">
        <v>149660</v>
      </c>
    </row>
    <row r="137" spans="1:16" x14ac:dyDescent="0.25">
      <c r="A137" s="1">
        <v>44144</v>
      </c>
      <c r="B137" s="1"/>
      <c r="C137">
        <v>12.93</v>
      </c>
      <c r="D137">
        <v>147470342</v>
      </c>
      <c r="F137">
        <v>19.760000000000002</v>
      </c>
      <c r="G137">
        <v>186375</v>
      </c>
      <c r="I137">
        <v>4.5780000000000003</v>
      </c>
      <c r="J137">
        <v>50598441</v>
      </c>
      <c r="L137">
        <v>10.95</v>
      </c>
      <c r="M137">
        <v>980109</v>
      </c>
      <c r="O137">
        <v>0.9</v>
      </c>
      <c r="P137">
        <v>170678</v>
      </c>
    </row>
    <row r="138" spans="1:16" x14ac:dyDescent="0.25">
      <c r="A138" s="1">
        <v>44151</v>
      </c>
      <c r="B138" s="1"/>
      <c r="C138">
        <v>12.93</v>
      </c>
      <c r="D138">
        <v>21670453</v>
      </c>
      <c r="F138">
        <v>20.9</v>
      </c>
      <c r="G138">
        <v>94583</v>
      </c>
      <c r="I138">
        <v>4.7549999999999999</v>
      </c>
      <c r="J138">
        <v>39147723</v>
      </c>
      <c r="L138">
        <v>11.25</v>
      </c>
      <c r="M138">
        <v>620553</v>
      </c>
      <c r="O138">
        <v>0.875</v>
      </c>
      <c r="P138">
        <v>319094</v>
      </c>
    </row>
    <row r="139" spans="1:16" x14ac:dyDescent="0.25">
      <c r="A139" s="1">
        <v>44158</v>
      </c>
      <c r="B139" s="1"/>
      <c r="C139">
        <v>13.595000000000001</v>
      </c>
      <c r="D139">
        <v>23392085</v>
      </c>
      <c r="F139">
        <v>21.4</v>
      </c>
      <c r="G139">
        <v>129726</v>
      </c>
      <c r="I139">
        <v>4.835</v>
      </c>
      <c r="J139">
        <v>30180645</v>
      </c>
      <c r="L139">
        <v>11.6</v>
      </c>
      <c r="M139">
        <v>499734</v>
      </c>
      <c r="O139">
        <v>0.88</v>
      </c>
      <c r="P139">
        <v>152269</v>
      </c>
    </row>
    <row r="140" spans="1:16" x14ac:dyDescent="0.25">
      <c r="A140" s="1">
        <v>44165</v>
      </c>
      <c r="B140" s="1"/>
      <c r="C140">
        <v>14.895160000000001</v>
      </c>
      <c r="D140">
        <v>27675961</v>
      </c>
      <c r="F140">
        <v>22.45</v>
      </c>
      <c r="G140">
        <v>71508</v>
      </c>
      <c r="I140">
        <v>5.0361200000000004</v>
      </c>
      <c r="J140">
        <v>49821457</v>
      </c>
      <c r="L140">
        <v>11.75</v>
      </c>
      <c r="M140">
        <v>659291</v>
      </c>
      <c r="O140">
        <v>0.81</v>
      </c>
      <c r="P140">
        <v>96936</v>
      </c>
    </row>
    <row r="141" spans="1:16" x14ac:dyDescent="0.25">
      <c r="A141" s="1">
        <v>44172</v>
      </c>
      <c r="B141" s="1"/>
      <c r="C141">
        <v>15.86</v>
      </c>
      <c r="D141">
        <v>20748412</v>
      </c>
      <c r="F141">
        <v>22.25</v>
      </c>
      <c r="G141">
        <v>90139</v>
      </c>
      <c r="I141">
        <v>5.3695700000000004</v>
      </c>
      <c r="J141">
        <v>33209147</v>
      </c>
      <c r="L141">
        <v>11.35</v>
      </c>
      <c r="M141">
        <v>1175947</v>
      </c>
      <c r="O141">
        <v>0.9</v>
      </c>
      <c r="P141">
        <v>1153827</v>
      </c>
    </row>
    <row r="142" spans="1:16" x14ac:dyDescent="0.25">
      <c r="A142" s="1">
        <v>44179</v>
      </c>
      <c r="B142" s="1"/>
      <c r="C142">
        <v>14.925000000000001</v>
      </c>
      <c r="D142">
        <v>66775511</v>
      </c>
      <c r="F142">
        <v>21.75</v>
      </c>
      <c r="G142">
        <v>85115</v>
      </c>
      <c r="I142">
        <v>5.75</v>
      </c>
      <c r="J142">
        <v>50624684</v>
      </c>
      <c r="L142">
        <v>11.45</v>
      </c>
      <c r="M142">
        <v>1013102</v>
      </c>
      <c r="O142">
        <v>0.91500000000000004</v>
      </c>
      <c r="P142">
        <v>994630</v>
      </c>
    </row>
    <row r="143" spans="1:16" x14ac:dyDescent="0.25">
      <c r="A143" s="1">
        <v>44186</v>
      </c>
      <c r="B143" s="1"/>
      <c r="C143">
        <v>14.62</v>
      </c>
      <c r="D143">
        <v>12659465</v>
      </c>
      <c r="F143">
        <v>21.55</v>
      </c>
      <c r="G143">
        <v>68039</v>
      </c>
      <c r="I143">
        <v>5.4939999999999998</v>
      </c>
      <c r="J143">
        <v>27965589</v>
      </c>
      <c r="L143">
        <v>11.5</v>
      </c>
      <c r="M143">
        <v>425538</v>
      </c>
      <c r="O143">
        <v>0.86</v>
      </c>
      <c r="P143">
        <v>22744</v>
      </c>
    </row>
    <row r="144" spans="1:16" x14ac:dyDescent="0.25">
      <c r="A144" s="1">
        <v>44193</v>
      </c>
      <c r="B144" s="1"/>
      <c r="C144">
        <v>14.52</v>
      </c>
      <c r="D144">
        <v>4257638</v>
      </c>
      <c r="F144">
        <v>21.45</v>
      </c>
      <c r="G144">
        <v>125372</v>
      </c>
      <c r="I144">
        <v>5.6</v>
      </c>
      <c r="J144">
        <v>18907291</v>
      </c>
      <c r="L144">
        <v>11.65</v>
      </c>
      <c r="M144">
        <v>83618</v>
      </c>
      <c r="O144">
        <v>0.85499999999999998</v>
      </c>
      <c r="P144">
        <v>1106</v>
      </c>
    </row>
    <row r="145" spans="1:16" x14ac:dyDescent="0.25">
      <c r="A145" s="1">
        <v>44200</v>
      </c>
      <c r="B145" s="1"/>
      <c r="C145">
        <v>15.615</v>
      </c>
      <c r="D145">
        <v>12682033</v>
      </c>
      <c r="F145">
        <v>23.15</v>
      </c>
      <c r="G145">
        <v>123280</v>
      </c>
      <c r="I145">
        <v>6.016</v>
      </c>
      <c r="J145">
        <v>35499008</v>
      </c>
      <c r="L145">
        <v>12.35</v>
      </c>
      <c r="M145">
        <v>505085</v>
      </c>
      <c r="O145">
        <v>0.86499999999999999</v>
      </c>
      <c r="P145">
        <v>54028</v>
      </c>
    </row>
    <row r="146" spans="1:16" x14ac:dyDescent="0.25">
      <c r="A146" s="1">
        <v>44207</v>
      </c>
      <c r="B146" s="1"/>
      <c r="C146">
        <v>15.1</v>
      </c>
      <c r="D146">
        <v>20904189</v>
      </c>
      <c r="F146">
        <v>24.2</v>
      </c>
      <c r="G146">
        <v>119532</v>
      </c>
      <c r="I146">
        <v>6.12</v>
      </c>
      <c r="J146">
        <v>32306604</v>
      </c>
      <c r="L146">
        <v>13.2</v>
      </c>
      <c r="M146">
        <v>818933</v>
      </c>
      <c r="O146">
        <v>0.94</v>
      </c>
      <c r="P146">
        <v>568215</v>
      </c>
    </row>
    <row r="147" spans="1:16" x14ac:dyDescent="0.25">
      <c r="A147" s="1">
        <v>44214</v>
      </c>
      <c r="B147" s="1"/>
      <c r="C147">
        <v>14.27</v>
      </c>
      <c r="D147">
        <v>22577913</v>
      </c>
      <c r="F147">
        <v>21.7</v>
      </c>
      <c r="G147">
        <v>105643</v>
      </c>
      <c r="I147">
        <v>5.7</v>
      </c>
      <c r="J147">
        <v>52494409</v>
      </c>
      <c r="L147">
        <v>12.7</v>
      </c>
      <c r="M147">
        <v>265760</v>
      </c>
      <c r="O147">
        <v>0.89500000000000002</v>
      </c>
      <c r="P147">
        <v>130379</v>
      </c>
    </row>
    <row r="148" spans="1:16" x14ac:dyDescent="0.25">
      <c r="A148" s="1">
        <v>44221</v>
      </c>
      <c r="B148" s="1"/>
      <c r="C148">
        <v>13.76</v>
      </c>
      <c r="D148">
        <v>36610075</v>
      </c>
      <c r="F148">
        <v>20.3</v>
      </c>
      <c r="G148">
        <v>95712</v>
      </c>
      <c r="I148">
        <v>5.5759999999999996</v>
      </c>
      <c r="J148">
        <v>43376017</v>
      </c>
      <c r="L148">
        <v>12.7</v>
      </c>
      <c r="M148">
        <v>680791</v>
      </c>
      <c r="O148">
        <v>0.88</v>
      </c>
      <c r="P148">
        <v>147359</v>
      </c>
    </row>
    <row r="149" spans="1:16" x14ac:dyDescent="0.25">
      <c r="A149" s="1">
        <v>44228</v>
      </c>
      <c r="B149" s="1"/>
      <c r="C149">
        <v>14.6</v>
      </c>
      <c r="D149">
        <v>17851658</v>
      </c>
      <c r="F149">
        <v>22.35</v>
      </c>
      <c r="G149">
        <v>121237</v>
      </c>
      <c r="I149">
        <v>5.89</v>
      </c>
      <c r="J149">
        <v>38905178</v>
      </c>
      <c r="L149">
        <v>13.1</v>
      </c>
      <c r="M149">
        <v>896427</v>
      </c>
      <c r="O149">
        <v>0.85499999999999998</v>
      </c>
      <c r="P149">
        <v>92120</v>
      </c>
    </row>
    <row r="150" spans="1:16" x14ac:dyDescent="0.25">
      <c r="A150" s="1">
        <v>44235</v>
      </c>
      <c r="B150" s="1"/>
      <c r="C150">
        <v>14.41</v>
      </c>
      <c r="D150">
        <v>15061569</v>
      </c>
      <c r="F150">
        <v>22.1</v>
      </c>
      <c r="G150">
        <v>57135</v>
      </c>
      <c r="I150">
        <v>6.016</v>
      </c>
      <c r="J150">
        <v>52346449</v>
      </c>
      <c r="L150">
        <v>13.45</v>
      </c>
      <c r="M150">
        <v>610455</v>
      </c>
      <c r="O150">
        <v>0.83</v>
      </c>
      <c r="P150">
        <v>9552</v>
      </c>
    </row>
    <row r="151" spans="1:16" x14ac:dyDescent="0.25">
      <c r="A151" s="1"/>
      <c r="B151" s="1"/>
      <c r="C151" s="6"/>
      <c r="F151" s="6"/>
      <c r="I151" s="6"/>
      <c r="L151" s="6"/>
      <c r="O151" s="6"/>
    </row>
    <row r="152" spans="1:16" x14ac:dyDescent="0.25">
      <c r="A152" s="1"/>
      <c r="B152" s="1"/>
      <c r="C152" s="6"/>
      <c r="F152" s="6"/>
      <c r="I152" s="6"/>
      <c r="L152" s="6"/>
      <c r="O152" s="6"/>
    </row>
    <row r="153" spans="1:16" x14ac:dyDescent="0.25">
      <c r="A153" s="1"/>
      <c r="B153" s="1"/>
      <c r="C153" s="6"/>
      <c r="F153" s="6"/>
      <c r="I153" s="6"/>
      <c r="L153" s="6"/>
      <c r="O153" s="6"/>
    </row>
    <row r="154" spans="1:16" x14ac:dyDescent="0.25">
      <c r="A154" s="1"/>
      <c r="B154" s="1"/>
      <c r="C154" s="6"/>
      <c r="F154" s="6"/>
      <c r="I154" s="6"/>
      <c r="L154" s="6"/>
      <c r="O154" s="6"/>
    </row>
    <row r="155" spans="1:16" x14ac:dyDescent="0.25">
      <c r="A155" s="1"/>
      <c r="B155" s="1"/>
      <c r="C155" s="6"/>
      <c r="F155" s="6"/>
      <c r="I155" s="6"/>
      <c r="L155" s="6"/>
      <c r="O155" s="6"/>
    </row>
    <row r="156" spans="1:16" x14ac:dyDescent="0.25">
      <c r="A156" s="1"/>
      <c r="B156" s="1"/>
      <c r="C156" s="6"/>
      <c r="F156" s="6"/>
      <c r="I156" s="6"/>
      <c r="L156" s="6"/>
      <c r="O156" s="6"/>
    </row>
    <row r="157" spans="1:16" x14ac:dyDescent="0.25">
      <c r="A157" s="1"/>
      <c r="B157" s="1"/>
      <c r="C157" s="6"/>
      <c r="F157" s="6"/>
      <c r="I157" s="6"/>
      <c r="L157" s="6"/>
      <c r="O157" s="6"/>
    </row>
    <row r="158" spans="1:16" x14ac:dyDescent="0.25">
      <c r="A158" s="1"/>
      <c r="B158" s="1"/>
      <c r="C158" s="6"/>
      <c r="F158" s="6"/>
      <c r="I158" s="6"/>
      <c r="L158" s="6"/>
      <c r="O158" s="6"/>
    </row>
    <row r="159" spans="1:16" x14ac:dyDescent="0.25">
      <c r="A159" s="1"/>
      <c r="B159" s="1"/>
      <c r="C159" s="6"/>
      <c r="F159" s="6"/>
      <c r="I159" s="6"/>
      <c r="L159" s="6"/>
      <c r="O159" s="6"/>
    </row>
    <row r="160" spans="1:16" x14ac:dyDescent="0.25">
      <c r="A160" s="1"/>
      <c r="B160" s="1"/>
      <c r="C160" s="6"/>
      <c r="F160" s="6"/>
      <c r="I160" s="6"/>
      <c r="L160" s="6"/>
      <c r="O160" s="6"/>
    </row>
    <row r="161" spans="1:15" x14ac:dyDescent="0.25">
      <c r="A161" s="1"/>
      <c r="B161" s="1"/>
      <c r="C161" s="6"/>
      <c r="F161" s="6"/>
      <c r="I161" s="6"/>
      <c r="L161" s="6"/>
      <c r="O161" s="6"/>
    </row>
    <row r="162" spans="1:15" x14ac:dyDescent="0.25">
      <c r="A162" s="1"/>
      <c r="B162" s="1"/>
      <c r="C162" s="6"/>
      <c r="F162" s="6"/>
      <c r="I162" s="6"/>
      <c r="L162" s="6"/>
      <c r="O162" s="6"/>
    </row>
    <row r="163" spans="1:15" x14ac:dyDescent="0.25">
      <c r="A163" s="1"/>
      <c r="B163" s="1"/>
      <c r="C163" s="6"/>
      <c r="F163" s="6"/>
      <c r="I163" s="6"/>
      <c r="L163" s="6"/>
      <c r="O163" s="6"/>
    </row>
    <row r="164" spans="1:15" x14ac:dyDescent="0.25">
      <c r="A164" s="1"/>
      <c r="B164" s="1"/>
      <c r="C164" s="6"/>
      <c r="F164" s="6"/>
      <c r="I164" s="6"/>
      <c r="L164" s="6"/>
      <c r="O164" s="6"/>
    </row>
    <row r="165" spans="1:15" x14ac:dyDescent="0.25">
      <c r="A165" s="1"/>
      <c r="B165" s="1"/>
      <c r="C165" s="6"/>
      <c r="F165" s="6"/>
      <c r="I165" s="6"/>
      <c r="L165" s="6"/>
      <c r="O165" s="6"/>
    </row>
    <row r="166" spans="1:15" x14ac:dyDescent="0.25">
      <c r="A166" s="1"/>
      <c r="B166" s="1"/>
      <c r="C166" s="6"/>
      <c r="F166" s="6"/>
      <c r="I166" s="6"/>
      <c r="L166" s="6"/>
      <c r="O166" s="6"/>
    </row>
    <row r="167" spans="1:15" x14ac:dyDescent="0.25">
      <c r="A167" s="1"/>
      <c r="B167" s="1"/>
      <c r="C167" s="6"/>
      <c r="F167" s="6"/>
      <c r="I167" s="6"/>
      <c r="L167" s="6"/>
      <c r="O167" s="6"/>
    </row>
    <row r="168" spans="1:15" x14ac:dyDescent="0.25">
      <c r="A168" s="1"/>
      <c r="B168" s="1"/>
      <c r="C168" s="6"/>
      <c r="F168" s="6"/>
      <c r="I168" s="6"/>
      <c r="L168" s="6"/>
      <c r="O168" s="6"/>
    </row>
    <row r="169" spans="1:15" x14ac:dyDescent="0.25">
      <c r="A169" s="1"/>
      <c r="B169" s="1"/>
      <c r="C169" s="6"/>
      <c r="F169" s="6"/>
      <c r="I169" s="6"/>
      <c r="L169" s="6"/>
      <c r="O169" s="6"/>
    </row>
    <row r="170" spans="1:15" x14ac:dyDescent="0.25">
      <c r="A170" s="1"/>
      <c r="B170" s="1"/>
      <c r="C170" s="6"/>
      <c r="F170" s="6"/>
      <c r="I170" s="6"/>
      <c r="L170" s="6"/>
      <c r="O170" s="6"/>
    </row>
    <row r="171" spans="1:15" x14ac:dyDescent="0.25">
      <c r="A171" s="1"/>
      <c r="B171" s="1"/>
      <c r="C171" s="6"/>
      <c r="F171" s="6"/>
      <c r="I171" s="6"/>
      <c r="L171" s="6"/>
      <c r="O171" s="6"/>
    </row>
    <row r="172" spans="1:15" x14ac:dyDescent="0.25">
      <c r="A172" s="1"/>
      <c r="B172" s="1"/>
      <c r="C172" s="6"/>
      <c r="F172" s="6"/>
      <c r="I172" s="6"/>
      <c r="L172" s="6"/>
      <c r="O172" s="6"/>
    </row>
    <row r="173" spans="1:15" x14ac:dyDescent="0.25">
      <c r="A173" s="1"/>
      <c r="B173" s="1"/>
      <c r="C173" s="6"/>
      <c r="F173" s="6"/>
      <c r="I173" s="6"/>
      <c r="L173" s="6"/>
      <c r="O173" s="6"/>
    </row>
    <row r="174" spans="1:15" x14ac:dyDescent="0.25">
      <c r="A174" s="1"/>
      <c r="B174" s="1"/>
      <c r="C174" s="6"/>
      <c r="F174" s="6"/>
      <c r="I174" s="6"/>
      <c r="L174" s="6"/>
      <c r="O174" s="6"/>
    </row>
    <row r="175" spans="1:15" x14ac:dyDescent="0.25">
      <c r="A175" s="1"/>
      <c r="B175" s="1"/>
      <c r="C175" s="6"/>
      <c r="F175" s="6"/>
      <c r="I175" s="6"/>
      <c r="L175" s="6"/>
      <c r="O175" s="6"/>
    </row>
    <row r="176" spans="1:15" x14ac:dyDescent="0.25">
      <c r="A176" s="1"/>
      <c r="B176" s="1"/>
      <c r="C176" s="6"/>
      <c r="F176" s="6"/>
      <c r="I176" s="6"/>
      <c r="L176" s="6"/>
      <c r="O176" s="6"/>
    </row>
    <row r="177" spans="1:15" x14ac:dyDescent="0.25">
      <c r="A177" s="1"/>
      <c r="B177" s="1"/>
      <c r="C177" s="6"/>
      <c r="F177" s="6"/>
      <c r="I177" s="6"/>
      <c r="L177" s="6"/>
      <c r="O177" s="6"/>
    </row>
    <row r="178" spans="1:15" x14ac:dyDescent="0.25">
      <c r="A178" s="1"/>
      <c r="B178" s="1"/>
      <c r="C178" s="6"/>
      <c r="F178" s="6"/>
      <c r="I178" s="6"/>
      <c r="L178" s="6"/>
      <c r="O178" s="6"/>
    </row>
    <row r="179" spans="1:15" x14ac:dyDescent="0.25">
      <c r="A179" s="1"/>
      <c r="B179" s="1"/>
      <c r="C179" s="6"/>
      <c r="F179" s="6"/>
      <c r="I179" s="6"/>
      <c r="L179" s="6"/>
      <c r="O179" s="6"/>
    </row>
    <row r="180" spans="1:15" x14ac:dyDescent="0.25">
      <c r="A180" s="1"/>
      <c r="B180" s="1"/>
      <c r="C180" s="6"/>
      <c r="F180" s="6"/>
      <c r="I180" s="6"/>
      <c r="L180" s="6"/>
      <c r="O180" s="6"/>
    </row>
    <row r="181" spans="1:15" x14ac:dyDescent="0.25">
      <c r="A181" s="1"/>
      <c r="B181" s="1"/>
      <c r="C181" s="6"/>
      <c r="F181" s="6"/>
      <c r="I181" s="6"/>
      <c r="L181" s="6"/>
      <c r="O181" s="6"/>
    </row>
    <row r="182" spans="1:15" x14ac:dyDescent="0.25">
      <c r="A182" s="1"/>
      <c r="B182" s="1"/>
      <c r="C182" s="6"/>
      <c r="F182" s="6"/>
      <c r="I182" s="6"/>
      <c r="L182" s="6"/>
      <c r="O182" s="6"/>
    </row>
    <row r="183" spans="1:15" x14ac:dyDescent="0.25">
      <c r="A183" s="1"/>
      <c r="B183" s="1"/>
      <c r="C183" s="6"/>
      <c r="F183" s="6"/>
      <c r="I183" s="6"/>
      <c r="L183" s="6"/>
      <c r="O183" s="6"/>
    </row>
    <row r="184" spans="1:15" x14ac:dyDescent="0.25">
      <c r="A184" s="1"/>
      <c r="B184" s="1"/>
      <c r="C184" s="6"/>
      <c r="F184" s="6"/>
      <c r="I184" s="6"/>
      <c r="L184" s="6"/>
      <c r="O184" s="6"/>
    </row>
    <row r="185" spans="1:15" x14ac:dyDescent="0.25">
      <c r="A185" s="1"/>
      <c r="B185" s="1"/>
      <c r="C185" s="6"/>
      <c r="F185" s="6"/>
      <c r="I185" s="6"/>
      <c r="L185" s="6"/>
      <c r="O185" s="6"/>
    </row>
    <row r="186" spans="1:15" x14ac:dyDescent="0.25">
      <c r="A186" s="1"/>
      <c r="B186" s="1"/>
      <c r="C186" s="6"/>
      <c r="F186" s="6"/>
      <c r="I186" s="6"/>
      <c r="L186" s="6"/>
      <c r="O186" s="6"/>
    </row>
    <row r="187" spans="1:15" x14ac:dyDescent="0.25">
      <c r="A187" s="1"/>
      <c r="B187" s="1"/>
      <c r="C187" s="6"/>
      <c r="F187" s="6"/>
      <c r="I187" s="6"/>
      <c r="L187" s="6"/>
      <c r="O187" s="6"/>
    </row>
    <row r="188" spans="1:15" x14ac:dyDescent="0.25">
      <c r="A188" s="1"/>
      <c r="B188" s="1"/>
      <c r="C188" s="6"/>
      <c r="F188" s="6"/>
      <c r="I188" s="6"/>
      <c r="L188" s="6"/>
      <c r="O188" s="6"/>
    </row>
    <row r="189" spans="1:15" x14ac:dyDescent="0.25">
      <c r="A189" s="1"/>
      <c r="B189" s="1"/>
      <c r="C189" s="6"/>
      <c r="F189" s="6"/>
      <c r="I189" s="6"/>
      <c r="L189" s="6"/>
      <c r="O189" s="6"/>
    </row>
    <row r="190" spans="1:15" x14ac:dyDescent="0.25">
      <c r="A190" s="1"/>
      <c r="B190" s="1"/>
      <c r="C190" s="6"/>
      <c r="F190" s="6"/>
      <c r="I190" s="6"/>
      <c r="L190" s="6"/>
      <c r="O190" s="6"/>
    </row>
    <row r="191" spans="1:15" x14ac:dyDescent="0.25">
      <c r="A191" s="1"/>
      <c r="B191" s="1"/>
      <c r="C191" s="6"/>
      <c r="F191" s="6"/>
      <c r="I191" s="6"/>
      <c r="L191" s="6"/>
      <c r="O191" s="6"/>
    </row>
    <row r="192" spans="1:15" x14ac:dyDescent="0.25">
      <c r="A192" s="1"/>
      <c r="B192" s="1"/>
      <c r="C192" s="6"/>
      <c r="F192" s="6"/>
      <c r="I192" s="6"/>
      <c r="L192" s="6"/>
      <c r="O192" s="6"/>
    </row>
    <row r="193" spans="1:15" x14ac:dyDescent="0.25">
      <c r="A193" s="1"/>
      <c r="B193" s="1"/>
      <c r="C193" s="6"/>
      <c r="F193" s="6"/>
      <c r="I193" s="6"/>
      <c r="L193" s="6"/>
      <c r="O193" s="6"/>
    </row>
    <row r="194" spans="1:15" x14ac:dyDescent="0.25">
      <c r="A194" s="1"/>
      <c r="B194" s="1"/>
      <c r="C194" s="6"/>
      <c r="F194" s="6"/>
      <c r="I194" s="6"/>
      <c r="L194" s="6"/>
      <c r="O194" s="6"/>
    </row>
    <row r="195" spans="1:15" x14ac:dyDescent="0.25">
      <c r="A195" s="1"/>
      <c r="B195" s="1"/>
      <c r="C195" s="6"/>
      <c r="F195" s="6"/>
      <c r="I195" s="6"/>
      <c r="L195" s="6"/>
      <c r="O195" s="6"/>
    </row>
    <row r="196" spans="1:15" x14ac:dyDescent="0.25">
      <c r="A196" s="1"/>
      <c r="B196" s="1"/>
      <c r="C196" s="6"/>
      <c r="F196" s="6"/>
      <c r="I196" s="6"/>
      <c r="L196" s="6"/>
      <c r="O196" s="6"/>
    </row>
    <row r="197" spans="1:15" x14ac:dyDescent="0.25">
      <c r="A197" s="1"/>
      <c r="B197" s="1"/>
      <c r="C197" s="6"/>
      <c r="F197" s="6"/>
      <c r="I197" s="6"/>
      <c r="L197" s="6"/>
      <c r="O197" s="6"/>
    </row>
    <row r="198" spans="1:15" x14ac:dyDescent="0.25">
      <c r="A198" s="1"/>
      <c r="B198" s="1"/>
      <c r="C198" s="6"/>
      <c r="F198" s="6"/>
      <c r="I198" s="6"/>
      <c r="L198" s="6"/>
      <c r="O198" s="6"/>
    </row>
    <row r="199" spans="1:15" x14ac:dyDescent="0.25">
      <c r="A199" s="1"/>
      <c r="B199" s="1"/>
      <c r="C199" s="6"/>
      <c r="F199" s="6"/>
      <c r="I199" s="6"/>
      <c r="L199" s="6"/>
      <c r="O199" s="6"/>
    </row>
    <row r="200" spans="1:15" x14ac:dyDescent="0.25">
      <c r="A200" s="1"/>
      <c r="B200" s="1"/>
      <c r="C200" s="6"/>
      <c r="F200" s="6"/>
      <c r="I200" s="6"/>
      <c r="L200" s="6"/>
      <c r="O200" s="6"/>
    </row>
    <row r="201" spans="1:15" x14ac:dyDescent="0.25">
      <c r="A201" s="1"/>
      <c r="B201" s="1"/>
      <c r="C201" s="6"/>
      <c r="F201" s="6"/>
      <c r="I201" s="6"/>
      <c r="L201" s="6"/>
      <c r="O201" s="6"/>
    </row>
    <row r="202" spans="1:15" x14ac:dyDescent="0.25">
      <c r="A202" s="1"/>
      <c r="B202" s="1"/>
      <c r="C202" s="6"/>
      <c r="F202" s="6"/>
      <c r="I202" s="6"/>
      <c r="L202" s="6"/>
      <c r="O202" s="6"/>
    </row>
    <row r="203" spans="1:15" x14ac:dyDescent="0.25">
      <c r="A203" s="1"/>
      <c r="B203" s="1"/>
      <c r="C203" s="6"/>
      <c r="F203" s="6"/>
      <c r="I203" s="6"/>
      <c r="L203" s="6"/>
      <c r="O203" s="6"/>
    </row>
    <row r="204" spans="1:15" x14ac:dyDescent="0.25">
      <c r="A204" s="1"/>
      <c r="B204" s="1"/>
      <c r="C204" s="6"/>
      <c r="F204" s="6"/>
      <c r="I204" s="6"/>
      <c r="L204" s="6"/>
      <c r="O204" s="6"/>
    </row>
    <row r="205" spans="1:15" x14ac:dyDescent="0.25">
      <c r="A205" s="1"/>
      <c r="B205" s="1"/>
      <c r="C205" s="6"/>
      <c r="F205" s="6"/>
      <c r="I205" s="6"/>
      <c r="L205" s="6"/>
      <c r="O205" s="6"/>
    </row>
    <row r="206" spans="1:15" x14ac:dyDescent="0.25">
      <c r="A206" s="1"/>
      <c r="B206" s="1"/>
      <c r="C206" s="6"/>
      <c r="F206" s="6"/>
      <c r="I206" s="6"/>
      <c r="L206" s="6"/>
      <c r="O206" s="6"/>
    </row>
    <row r="207" spans="1:15" x14ac:dyDescent="0.25">
      <c r="A207" s="1"/>
      <c r="B207" s="1"/>
      <c r="C207" s="6"/>
      <c r="F207" s="6"/>
      <c r="I207" s="6"/>
      <c r="L207" s="6"/>
      <c r="O207" s="6"/>
    </row>
    <row r="208" spans="1:15" x14ac:dyDescent="0.25">
      <c r="A208" s="1"/>
      <c r="B208" s="1"/>
      <c r="C208" s="6"/>
      <c r="F208" s="6"/>
      <c r="I208" s="6"/>
      <c r="L208" s="6"/>
      <c r="O208" s="6"/>
    </row>
    <row r="209" spans="1:15" x14ac:dyDescent="0.25">
      <c r="A209" s="1"/>
      <c r="B209" s="1"/>
      <c r="C209" s="6"/>
      <c r="F209" s="6"/>
      <c r="I209" s="6"/>
      <c r="L209" s="6"/>
      <c r="O209" s="6"/>
    </row>
    <row r="210" spans="1:15" x14ac:dyDescent="0.25">
      <c r="A210" s="1"/>
      <c r="B210" s="1"/>
      <c r="C210" s="6"/>
      <c r="F210" s="6"/>
      <c r="I210" s="6"/>
      <c r="L210" s="6"/>
      <c r="O210" s="6"/>
    </row>
    <row r="211" spans="1:15" x14ac:dyDescent="0.25">
      <c r="A211" s="1"/>
      <c r="B211" s="1"/>
      <c r="C211" s="6"/>
      <c r="F211" s="6"/>
      <c r="I211" s="6"/>
      <c r="L211" s="6"/>
      <c r="O211" s="6"/>
    </row>
    <row r="212" spans="1:15" x14ac:dyDescent="0.25">
      <c r="A212" s="1"/>
      <c r="B212" s="1"/>
      <c r="C212" s="6"/>
      <c r="F212" s="6"/>
      <c r="I212" s="6"/>
      <c r="L212" s="6"/>
      <c r="O212" s="6"/>
    </row>
    <row r="213" spans="1:15" x14ac:dyDescent="0.25">
      <c r="A213" s="1"/>
      <c r="B213" s="1"/>
      <c r="C213" s="6"/>
      <c r="F213" s="6"/>
      <c r="I213" s="6"/>
      <c r="L213" s="6"/>
      <c r="O213" s="6"/>
    </row>
    <row r="214" spans="1:15" x14ac:dyDescent="0.25">
      <c r="A214" s="1"/>
      <c r="B214" s="1"/>
      <c r="C214" s="6"/>
      <c r="F214" s="6"/>
      <c r="I214" s="6"/>
      <c r="L214" s="6"/>
      <c r="O214" s="6"/>
    </row>
    <row r="215" spans="1:15" x14ac:dyDescent="0.25">
      <c r="A215" s="1"/>
      <c r="B215" s="1"/>
      <c r="C215" s="6"/>
      <c r="F215" s="6"/>
      <c r="I215" s="6"/>
      <c r="L215" s="6"/>
      <c r="O215" s="6"/>
    </row>
    <row r="216" spans="1:15" x14ac:dyDescent="0.25">
      <c r="A216" s="1"/>
      <c r="B216" s="1"/>
      <c r="C216" s="6"/>
      <c r="F216" s="6"/>
      <c r="I216" s="6"/>
      <c r="L216" s="6"/>
      <c r="O216" s="6"/>
    </row>
    <row r="217" spans="1:15" x14ac:dyDescent="0.25">
      <c r="A217" s="1"/>
      <c r="B217" s="1"/>
      <c r="C217" s="6"/>
      <c r="F217" s="6"/>
      <c r="I217" s="6"/>
      <c r="L217" s="6"/>
      <c r="O217" s="6"/>
    </row>
    <row r="218" spans="1:15" x14ac:dyDescent="0.25">
      <c r="A218" s="1"/>
      <c r="B218" s="1"/>
      <c r="C218" s="6"/>
      <c r="F218" s="6"/>
      <c r="I218" s="6"/>
      <c r="L218" s="6"/>
      <c r="O218" s="6"/>
    </row>
    <row r="219" spans="1:15" x14ac:dyDescent="0.25">
      <c r="A219" s="1"/>
      <c r="B219" s="1"/>
      <c r="C219" s="6"/>
      <c r="F219" s="6"/>
      <c r="I219" s="6"/>
      <c r="L219" s="6"/>
      <c r="O219" s="6"/>
    </row>
    <row r="220" spans="1:15" x14ac:dyDescent="0.25">
      <c r="A220" s="1"/>
      <c r="B220" s="1"/>
      <c r="C220" s="6"/>
      <c r="F220" s="6"/>
      <c r="I220" s="6"/>
      <c r="L220" s="6"/>
      <c r="O220" s="6"/>
    </row>
    <row r="221" spans="1:15" x14ac:dyDescent="0.25">
      <c r="A221" s="1"/>
      <c r="B221" s="1"/>
      <c r="C221" s="6"/>
      <c r="F221" s="6"/>
      <c r="I221" s="6"/>
      <c r="L221" s="6"/>
      <c r="O221" s="6"/>
    </row>
    <row r="222" spans="1:15" x14ac:dyDescent="0.25">
      <c r="A222" s="1"/>
      <c r="B222" s="1"/>
      <c r="C222" s="6"/>
      <c r="F222" s="6"/>
      <c r="I222" s="6"/>
      <c r="L222" s="6"/>
      <c r="O222" s="6"/>
    </row>
    <row r="223" spans="1:15" x14ac:dyDescent="0.25">
      <c r="A223" s="1"/>
      <c r="B223" s="1"/>
      <c r="C223" s="6"/>
      <c r="F223" s="6"/>
      <c r="I223" s="6"/>
      <c r="L223" s="6"/>
      <c r="O223" s="6"/>
    </row>
    <row r="224" spans="1:15" x14ac:dyDescent="0.25">
      <c r="A224" s="1"/>
      <c r="B224" s="1"/>
      <c r="C224" s="6"/>
      <c r="F224" s="6"/>
      <c r="I224" s="6"/>
      <c r="L224" s="6"/>
      <c r="O224" s="6"/>
    </row>
    <row r="225" spans="1:15" x14ac:dyDescent="0.25">
      <c r="A225" s="1"/>
      <c r="B225" s="1"/>
      <c r="C225" s="6"/>
      <c r="F225" s="6"/>
      <c r="I225" s="6"/>
      <c r="L225" s="6"/>
      <c r="O225" s="6"/>
    </row>
    <row r="226" spans="1:15" x14ac:dyDescent="0.25">
      <c r="A226" s="1"/>
      <c r="B226" s="1"/>
      <c r="C226" s="6"/>
      <c r="F226" s="6"/>
      <c r="I226" s="6"/>
      <c r="L226" s="6"/>
      <c r="O226" s="6"/>
    </row>
    <row r="227" spans="1:15" x14ac:dyDescent="0.25">
      <c r="A227" s="1"/>
      <c r="B227" s="1"/>
      <c r="C227" s="6"/>
      <c r="F227" s="6"/>
      <c r="I227" s="6"/>
      <c r="L227" s="6"/>
      <c r="O227" s="6"/>
    </row>
    <row r="228" spans="1:15" x14ac:dyDescent="0.25">
      <c r="A228" s="1"/>
      <c r="B228" s="1"/>
      <c r="C228" s="6"/>
      <c r="F228" s="6"/>
      <c r="I228" s="6"/>
      <c r="L228" s="6"/>
      <c r="O228" s="6"/>
    </row>
    <row r="229" spans="1:15" x14ac:dyDescent="0.25">
      <c r="A229" s="1"/>
      <c r="B229" s="1"/>
      <c r="C229" s="6"/>
      <c r="F229" s="6"/>
      <c r="I229" s="6"/>
      <c r="L229" s="6"/>
      <c r="O229" s="6"/>
    </row>
    <row r="230" spans="1:15" x14ac:dyDescent="0.25">
      <c r="A230" s="1"/>
      <c r="B230" s="1"/>
      <c r="C230" s="6"/>
      <c r="F230" s="6"/>
      <c r="I230" s="6"/>
      <c r="L230" s="6"/>
      <c r="O230" s="6"/>
    </row>
    <row r="231" spans="1:15" x14ac:dyDescent="0.25">
      <c r="A231" s="1"/>
      <c r="B231" s="1"/>
      <c r="C231" s="6"/>
      <c r="F231" s="6"/>
      <c r="I231" s="6"/>
      <c r="L231" s="6"/>
      <c r="O231" s="6"/>
    </row>
    <row r="232" spans="1:15" x14ac:dyDescent="0.25">
      <c r="A232" s="1"/>
      <c r="B232" s="1"/>
      <c r="C232" s="6"/>
      <c r="F232" s="6"/>
      <c r="I232" s="6"/>
      <c r="L232" s="6"/>
      <c r="O232" s="6"/>
    </row>
    <row r="233" spans="1:15" x14ac:dyDescent="0.25">
      <c r="A233" s="1"/>
      <c r="B233" s="1"/>
      <c r="C233" s="6"/>
      <c r="F233" s="6"/>
      <c r="I233" s="6"/>
      <c r="L233" s="6"/>
      <c r="O233" s="6"/>
    </row>
    <row r="234" spans="1:15" x14ac:dyDescent="0.25">
      <c r="A234" s="1"/>
      <c r="B234" s="1"/>
      <c r="C234" s="6"/>
      <c r="F234" s="6"/>
      <c r="I234" s="6"/>
      <c r="L234" s="6"/>
      <c r="O234" s="6"/>
    </row>
    <row r="235" spans="1:15" x14ac:dyDescent="0.25">
      <c r="A235" s="1"/>
      <c r="B235" s="1"/>
      <c r="C235" s="6"/>
      <c r="F235" s="6"/>
      <c r="I235" s="6"/>
      <c r="L235" s="6"/>
      <c r="O235" s="6"/>
    </row>
    <row r="236" spans="1:15" x14ac:dyDescent="0.25">
      <c r="A236" s="1"/>
      <c r="B236" s="1"/>
      <c r="C236" s="6"/>
      <c r="F236" s="6"/>
      <c r="I236" s="6"/>
      <c r="L236" s="6"/>
      <c r="O236" s="6"/>
    </row>
    <row r="237" spans="1:15" x14ac:dyDescent="0.25">
      <c r="A237" s="1"/>
      <c r="B237" s="1"/>
      <c r="C237" s="6"/>
      <c r="F237" s="6"/>
      <c r="I237" s="6"/>
      <c r="L237" s="6"/>
      <c r="O237" s="6"/>
    </row>
    <row r="238" spans="1:15" x14ac:dyDescent="0.25">
      <c r="A238" s="1"/>
      <c r="B238" s="1"/>
      <c r="C238" s="6"/>
      <c r="F238" s="6"/>
      <c r="I238" s="6"/>
      <c r="L238" s="6"/>
      <c r="O238" s="6"/>
    </row>
    <row r="239" spans="1:15" x14ac:dyDescent="0.25">
      <c r="A239" s="1"/>
      <c r="B239" s="1"/>
      <c r="C239" s="6"/>
      <c r="F239" s="6"/>
      <c r="I239" s="6"/>
      <c r="L239" s="6"/>
      <c r="O239" s="6"/>
    </row>
    <row r="240" spans="1:15" x14ac:dyDescent="0.25">
      <c r="A240" s="1"/>
      <c r="B240" s="1"/>
      <c r="C240" s="6"/>
      <c r="F240" s="6"/>
      <c r="I240" s="6"/>
      <c r="L240" s="6"/>
      <c r="O240" s="6"/>
    </row>
    <row r="241" spans="1:15" x14ac:dyDescent="0.25">
      <c r="A241" s="1"/>
      <c r="B241" s="1"/>
      <c r="C241" s="6"/>
      <c r="F241" s="6"/>
      <c r="I241" s="6"/>
      <c r="L241" s="6"/>
      <c r="O241" s="6"/>
    </row>
    <row r="242" spans="1:15" x14ac:dyDescent="0.25">
      <c r="A242" s="1"/>
      <c r="B242" s="1"/>
      <c r="C242" s="6"/>
      <c r="F242" s="6"/>
      <c r="I242" s="6"/>
      <c r="L242" s="6"/>
      <c r="O242" s="6"/>
    </row>
    <row r="243" spans="1:15" x14ac:dyDescent="0.25">
      <c r="A243" s="1"/>
      <c r="B243" s="1"/>
      <c r="C243" s="6"/>
      <c r="F243" s="6"/>
      <c r="I243" s="6"/>
      <c r="L243" s="6"/>
      <c r="O243" s="6"/>
    </row>
    <row r="244" spans="1:15" x14ac:dyDescent="0.25">
      <c r="A244" s="1"/>
      <c r="B244" s="1"/>
      <c r="C244" s="6"/>
      <c r="F244" s="6"/>
      <c r="I244" s="6"/>
      <c r="L244" s="6"/>
      <c r="O244" s="6"/>
    </row>
    <row r="245" spans="1:15" x14ac:dyDescent="0.25">
      <c r="A245" s="1"/>
      <c r="B245" s="1"/>
      <c r="C245" s="6"/>
      <c r="F245" s="6"/>
      <c r="I245" s="6"/>
      <c r="L245" s="6"/>
      <c r="O245" s="6"/>
    </row>
    <row r="246" spans="1:15" x14ac:dyDescent="0.25">
      <c r="A246" s="1"/>
      <c r="B246" s="1"/>
      <c r="C246" s="6"/>
      <c r="F246" s="6"/>
      <c r="I246" s="6"/>
      <c r="L246" s="6"/>
      <c r="O246" s="6"/>
    </row>
    <row r="247" spans="1:15" x14ac:dyDescent="0.25">
      <c r="A247" s="1"/>
      <c r="B247" s="1"/>
      <c r="C247" s="6"/>
      <c r="F247" s="6"/>
      <c r="I247" s="6"/>
      <c r="L247" s="6"/>
      <c r="O247" s="6"/>
    </row>
    <row r="248" spans="1:15" x14ac:dyDescent="0.25">
      <c r="A248" s="1"/>
      <c r="B248" s="1"/>
      <c r="C248" s="6"/>
      <c r="F248" s="6"/>
      <c r="I248" s="6"/>
      <c r="L248" s="6"/>
      <c r="O248" s="6"/>
    </row>
    <row r="249" spans="1:15" x14ac:dyDescent="0.25">
      <c r="A249" s="1"/>
      <c r="B249" s="1"/>
      <c r="C249" s="6"/>
      <c r="F249" s="6"/>
      <c r="I249" s="6"/>
      <c r="L249" s="6"/>
      <c r="O249" s="6"/>
    </row>
    <row r="250" spans="1:15" x14ac:dyDescent="0.25">
      <c r="A250" s="1"/>
      <c r="B250" s="1"/>
      <c r="C250" s="6"/>
      <c r="F250" s="6"/>
      <c r="I250" s="6"/>
      <c r="L250" s="6"/>
      <c r="O250" s="6"/>
    </row>
    <row r="251" spans="1:15" x14ac:dyDescent="0.25">
      <c r="A251" s="1"/>
      <c r="B251" s="1"/>
      <c r="C251" s="6"/>
      <c r="F251" s="6"/>
      <c r="I251" s="6"/>
      <c r="L251" s="6"/>
      <c r="O251" s="6"/>
    </row>
    <row r="252" spans="1:15" x14ac:dyDescent="0.25">
      <c r="A252" s="1"/>
      <c r="B252" s="1"/>
      <c r="C252" s="6"/>
      <c r="F252" s="6"/>
      <c r="I252" s="6"/>
      <c r="L252" s="6"/>
      <c r="O252" s="6"/>
    </row>
    <row r="253" spans="1:15" x14ac:dyDescent="0.25">
      <c r="A253" s="1"/>
      <c r="B253" s="1"/>
      <c r="C253" s="6"/>
      <c r="F253" s="6"/>
      <c r="I253" s="6"/>
      <c r="L253" s="6"/>
      <c r="O253" s="6"/>
    </row>
    <row r="254" spans="1:15" x14ac:dyDescent="0.25">
      <c r="A254" s="1"/>
      <c r="B254" s="1"/>
      <c r="C254" s="6"/>
      <c r="F254" s="6"/>
      <c r="I254" s="6"/>
      <c r="L254" s="6"/>
      <c r="O254" s="6"/>
    </row>
    <row r="255" spans="1:15" x14ac:dyDescent="0.25">
      <c r="A255" s="1"/>
      <c r="B255" s="1"/>
      <c r="C255" s="6"/>
      <c r="F255" s="6"/>
      <c r="I255" s="6"/>
      <c r="L255" s="6"/>
      <c r="O255" s="6"/>
    </row>
    <row r="256" spans="1:15" x14ac:dyDescent="0.25">
      <c r="A256" s="1"/>
      <c r="B256" s="1"/>
      <c r="C256" s="6"/>
      <c r="F256" s="6"/>
      <c r="I256" s="6"/>
      <c r="L256" s="6"/>
      <c r="O256" s="6"/>
    </row>
    <row r="257" spans="1:15" x14ac:dyDescent="0.25">
      <c r="A257" s="1"/>
      <c r="B257" s="1"/>
      <c r="C257" s="6"/>
      <c r="F257" s="6"/>
      <c r="I257" s="6"/>
      <c r="L257" s="6"/>
      <c r="O257" s="6"/>
    </row>
    <row r="258" spans="1:15" x14ac:dyDescent="0.25">
      <c r="A258" s="1"/>
      <c r="B258" s="1"/>
      <c r="C258" s="6"/>
      <c r="F258" s="6"/>
      <c r="I258" s="6"/>
      <c r="L258" s="6"/>
      <c r="O258" s="6"/>
    </row>
    <row r="259" spans="1:15" x14ac:dyDescent="0.25">
      <c r="A259" s="1"/>
      <c r="B259" s="1"/>
      <c r="C259" s="6"/>
      <c r="F259" s="6"/>
      <c r="I259" s="6"/>
      <c r="L259" s="6"/>
      <c r="O259" s="6"/>
    </row>
    <row r="260" spans="1:15" x14ac:dyDescent="0.25">
      <c r="A260" s="1"/>
      <c r="B260" s="1"/>
      <c r="C260" s="6"/>
      <c r="F260" s="6"/>
      <c r="I260" s="6"/>
      <c r="L260" s="6"/>
      <c r="O260" s="6"/>
    </row>
    <row r="261" spans="1:15" x14ac:dyDescent="0.25">
      <c r="A261" s="1"/>
      <c r="B261" s="1"/>
      <c r="C261" s="6"/>
      <c r="F261" s="6"/>
      <c r="I261" s="6"/>
      <c r="L261" s="6"/>
      <c r="O261" s="6"/>
    </row>
    <row r="262" spans="1:15" x14ac:dyDescent="0.25">
      <c r="A262" s="1"/>
      <c r="B262" s="1"/>
      <c r="C262" s="6"/>
      <c r="F262" s="6"/>
      <c r="I262" s="6"/>
      <c r="L262" s="6"/>
      <c r="O262" s="6"/>
    </row>
    <row r="263" spans="1:15" x14ac:dyDescent="0.25">
      <c r="A263" s="1"/>
      <c r="B263" s="1"/>
      <c r="C263" s="6"/>
      <c r="F263" s="6"/>
      <c r="I263" s="6"/>
      <c r="L263" s="6"/>
      <c r="O263" s="6"/>
    </row>
    <row r="264" spans="1:15" x14ac:dyDescent="0.25">
      <c r="A264" s="1"/>
      <c r="B264" s="1"/>
      <c r="C264" s="6"/>
      <c r="F264" s="6"/>
      <c r="I264" s="6"/>
      <c r="L264" s="6"/>
      <c r="O264" s="6"/>
    </row>
    <row r="265" spans="1:15" x14ac:dyDescent="0.25">
      <c r="A265" s="1"/>
      <c r="B265" s="1"/>
      <c r="C265" s="6"/>
      <c r="F265" s="6"/>
      <c r="I265" s="6"/>
      <c r="L265" s="6"/>
      <c r="O265" s="6"/>
    </row>
    <row r="266" spans="1:15" x14ac:dyDescent="0.25">
      <c r="A266" s="1"/>
      <c r="B266" s="1"/>
      <c r="C266" s="6"/>
      <c r="F266" s="6"/>
      <c r="I266" s="6"/>
      <c r="L266" s="6"/>
      <c r="O266" s="6"/>
    </row>
    <row r="267" spans="1:15" x14ac:dyDescent="0.25">
      <c r="A267" s="1"/>
      <c r="B267" s="1"/>
      <c r="C267" s="6"/>
      <c r="F267" s="6"/>
      <c r="I267" s="6"/>
      <c r="L267" s="6"/>
      <c r="O267" s="6"/>
    </row>
    <row r="268" spans="1:15" x14ac:dyDescent="0.25">
      <c r="A268" s="1"/>
      <c r="B268" s="1"/>
      <c r="C268" s="6"/>
      <c r="F268" s="6"/>
      <c r="I268" s="6"/>
      <c r="L268" s="6"/>
      <c r="O268" s="6"/>
    </row>
    <row r="269" spans="1:15" x14ac:dyDescent="0.25">
      <c r="A269" s="1"/>
      <c r="B269" s="1"/>
      <c r="C269" s="6"/>
      <c r="F269" s="6"/>
      <c r="I269" s="6"/>
      <c r="L269" s="6"/>
      <c r="O269" s="6"/>
    </row>
    <row r="270" spans="1:15" x14ac:dyDescent="0.25">
      <c r="A270" s="1"/>
      <c r="B270" s="1"/>
      <c r="C270" s="6"/>
      <c r="F270" s="6"/>
      <c r="I270" s="6"/>
      <c r="L270" s="6"/>
      <c r="O270" s="6"/>
    </row>
    <row r="271" spans="1:15" x14ac:dyDescent="0.25">
      <c r="A271" s="1"/>
      <c r="B271" s="1"/>
      <c r="C271" s="6"/>
      <c r="F271" s="6"/>
      <c r="I271" s="6"/>
      <c r="L271" s="6"/>
      <c r="O271" s="6"/>
    </row>
    <row r="272" spans="1:15" x14ac:dyDescent="0.25">
      <c r="A272" s="1"/>
      <c r="B272" s="1"/>
      <c r="C272" s="6"/>
      <c r="F272" s="6"/>
      <c r="I272" s="6"/>
      <c r="L272" s="6"/>
      <c r="O272" s="6"/>
    </row>
    <row r="273" spans="1:15" x14ac:dyDescent="0.25">
      <c r="A273" s="1"/>
      <c r="B273" s="1"/>
      <c r="C273" s="6"/>
      <c r="F273" s="6"/>
      <c r="I273" s="6"/>
      <c r="L273" s="6"/>
      <c r="O273" s="6"/>
    </row>
    <row r="274" spans="1:15" x14ac:dyDescent="0.25">
      <c r="A274" s="1"/>
      <c r="B274" s="1"/>
      <c r="C274" s="6"/>
      <c r="F274" s="6"/>
      <c r="I274" s="6"/>
      <c r="L274" s="6"/>
      <c r="O274" s="6"/>
    </row>
    <row r="275" spans="1:15" x14ac:dyDescent="0.25">
      <c r="A275" s="1"/>
      <c r="B275" s="1"/>
      <c r="C275" s="6"/>
      <c r="F275" s="6"/>
      <c r="I275" s="6"/>
      <c r="L275" s="6"/>
      <c r="O275" s="6"/>
    </row>
    <row r="276" spans="1:15" x14ac:dyDescent="0.25">
      <c r="A276" s="1"/>
      <c r="B276" s="1"/>
      <c r="C276" s="6"/>
      <c r="F276" s="6"/>
      <c r="I276" s="6"/>
      <c r="L276" s="6"/>
      <c r="O276" s="6"/>
    </row>
    <row r="277" spans="1:15" x14ac:dyDescent="0.25">
      <c r="A277" s="1"/>
      <c r="B277" s="1"/>
      <c r="C277" s="6"/>
      <c r="F277" s="6"/>
      <c r="I277" s="6"/>
      <c r="L277" s="6"/>
      <c r="O277" s="6"/>
    </row>
    <row r="278" spans="1:15" x14ac:dyDescent="0.25">
      <c r="A278" s="1"/>
      <c r="B278" s="1"/>
      <c r="C278" s="6"/>
      <c r="F278" s="6"/>
      <c r="I278" s="6"/>
      <c r="L278" s="6"/>
      <c r="O278" s="6"/>
    </row>
    <row r="279" spans="1:15" x14ac:dyDescent="0.25">
      <c r="A279" s="1"/>
      <c r="B279" s="1"/>
      <c r="C279" s="6"/>
      <c r="F279" s="6"/>
      <c r="I279" s="6"/>
      <c r="L279" s="6"/>
      <c r="O279" s="6"/>
    </row>
    <row r="280" spans="1:15" x14ac:dyDescent="0.25">
      <c r="A280" s="1"/>
      <c r="B280" s="1"/>
      <c r="C280" s="6"/>
      <c r="F280" s="6"/>
      <c r="I280" s="6"/>
      <c r="L280" s="6"/>
      <c r="O280" s="6"/>
    </row>
    <row r="281" spans="1:15" x14ac:dyDescent="0.25">
      <c r="A281" s="1"/>
      <c r="B281" s="1"/>
      <c r="C281" s="6"/>
      <c r="F281" s="6"/>
      <c r="I281" s="6"/>
      <c r="L281" s="6"/>
      <c r="O281" s="6"/>
    </row>
    <row r="282" spans="1:15" x14ac:dyDescent="0.25">
      <c r="A282" s="1"/>
      <c r="B282" s="1"/>
      <c r="C282" s="6"/>
      <c r="F282" s="6"/>
      <c r="I282" s="6"/>
      <c r="L282" s="6"/>
      <c r="O282" s="6"/>
    </row>
    <row r="283" spans="1:15" x14ac:dyDescent="0.25">
      <c r="A283" s="1"/>
      <c r="B283" s="1"/>
      <c r="C283" s="6"/>
      <c r="F283" s="6"/>
      <c r="I283" s="6"/>
      <c r="L283" s="6"/>
      <c r="O283" s="6"/>
    </row>
    <row r="284" spans="1:15" x14ac:dyDescent="0.25">
      <c r="A284" s="1"/>
      <c r="B284" s="1"/>
      <c r="C284" s="6"/>
      <c r="F284" s="6"/>
      <c r="I284" s="6"/>
      <c r="L284" s="6"/>
      <c r="O284" s="6"/>
    </row>
    <row r="285" spans="1:15" x14ac:dyDescent="0.25">
      <c r="A285" s="1"/>
      <c r="B285" s="1"/>
      <c r="C285" s="6"/>
      <c r="F285" s="6"/>
      <c r="I285" s="6"/>
      <c r="L285" s="6"/>
      <c r="O285" s="6"/>
    </row>
    <row r="286" spans="1:15" x14ac:dyDescent="0.25">
      <c r="A286" s="1"/>
      <c r="B286" s="1"/>
      <c r="C286" s="6"/>
      <c r="F286" s="6"/>
      <c r="I286" s="6"/>
      <c r="L286" s="6"/>
      <c r="O286" s="6"/>
    </row>
    <row r="287" spans="1:15" x14ac:dyDescent="0.25">
      <c r="A287" s="1"/>
      <c r="B287" s="1"/>
      <c r="C287" s="6"/>
      <c r="F287" s="6"/>
      <c r="I287" s="6"/>
      <c r="L287" s="6"/>
      <c r="O287" s="6"/>
    </row>
    <row r="288" spans="1:15" x14ac:dyDescent="0.25">
      <c r="A288" s="1"/>
      <c r="B288" s="1"/>
      <c r="C288" s="6"/>
      <c r="F288" s="6"/>
      <c r="I288" s="6"/>
      <c r="L288" s="6"/>
      <c r="O288" s="6"/>
    </row>
    <row r="289" spans="1:15" x14ac:dyDescent="0.25">
      <c r="A289" s="1"/>
      <c r="B289" s="1"/>
      <c r="C289" s="6"/>
      <c r="F289" s="6"/>
      <c r="I289" s="6"/>
      <c r="L289" s="6"/>
      <c r="O289" s="6"/>
    </row>
    <row r="290" spans="1:15" x14ac:dyDescent="0.25">
      <c r="A290" s="1"/>
      <c r="B290" s="1"/>
      <c r="C290" s="6"/>
      <c r="F290" s="6"/>
      <c r="I290" s="6"/>
      <c r="L290" s="6"/>
      <c r="O290" s="6"/>
    </row>
    <row r="291" spans="1:15" x14ac:dyDescent="0.25">
      <c r="A291" s="1"/>
      <c r="B291" s="1"/>
      <c r="C291" s="6"/>
      <c r="F291" s="6"/>
      <c r="I291" s="6"/>
      <c r="L291" s="6"/>
      <c r="O291" s="6"/>
    </row>
    <row r="292" spans="1:15" x14ac:dyDescent="0.25">
      <c r="A292" s="1"/>
      <c r="B292" s="1"/>
      <c r="C292" s="6"/>
      <c r="F292" s="6"/>
      <c r="I292" s="6"/>
      <c r="L292" s="6"/>
      <c r="O292" s="6"/>
    </row>
    <row r="293" spans="1:15" x14ac:dyDescent="0.25">
      <c r="A293" s="1"/>
      <c r="B293" s="1"/>
      <c r="C293" s="6"/>
      <c r="F293" s="6"/>
      <c r="I293" s="6"/>
      <c r="L293" s="6"/>
      <c r="O293" s="6"/>
    </row>
    <row r="294" spans="1:15" x14ac:dyDescent="0.25">
      <c r="A294" s="1"/>
      <c r="B294" s="1"/>
      <c r="C294" s="6"/>
      <c r="F294" s="6"/>
      <c r="I294" s="6"/>
      <c r="L294" s="6"/>
      <c r="O294" s="6"/>
    </row>
    <row r="295" spans="1:15" x14ac:dyDescent="0.25">
      <c r="A295" s="1"/>
      <c r="B295" s="1"/>
      <c r="C295" s="6"/>
      <c r="F295" s="6"/>
      <c r="I295" s="6"/>
      <c r="L295" s="6"/>
      <c r="O295" s="6"/>
    </row>
    <row r="296" spans="1:15" x14ac:dyDescent="0.25">
      <c r="A296" s="1"/>
      <c r="B296" s="1"/>
      <c r="C296" s="6"/>
      <c r="F296" s="6"/>
      <c r="I296" s="6"/>
      <c r="L296" s="6"/>
      <c r="O296" s="6"/>
    </row>
    <row r="297" spans="1:15" x14ac:dyDescent="0.25">
      <c r="A297" s="1"/>
      <c r="B297" s="1"/>
      <c r="C297" s="6"/>
      <c r="F297" s="6"/>
      <c r="I297" s="6"/>
      <c r="L297" s="6"/>
      <c r="O297" s="6"/>
    </row>
    <row r="298" spans="1:15" x14ac:dyDescent="0.25">
      <c r="A298" s="1"/>
      <c r="B298" s="1"/>
      <c r="C298" s="6"/>
      <c r="F298" s="6"/>
      <c r="I298" s="6"/>
      <c r="L298" s="6"/>
      <c r="O298" s="6"/>
    </row>
    <row r="299" spans="1:15" x14ac:dyDescent="0.25">
      <c r="A299" s="1"/>
      <c r="B299" s="1"/>
      <c r="C299" s="6"/>
      <c r="F299" s="6"/>
      <c r="I299" s="6"/>
      <c r="L299" s="6"/>
      <c r="O299" s="6"/>
    </row>
    <row r="300" spans="1:15" x14ac:dyDescent="0.25">
      <c r="A300" s="1"/>
      <c r="B300" s="1"/>
      <c r="C300" s="6"/>
      <c r="F300" s="6"/>
      <c r="I300" s="6"/>
      <c r="L300" s="6"/>
      <c r="O300" s="6"/>
    </row>
    <row r="301" spans="1:15" x14ac:dyDescent="0.25">
      <c r="A301" s="1"/>
      <c r="B301" s="1"/>
      <c r="C301" s="6"/>
      <c r="F301" s="6"/>
      <c r="I301" s="6"/>
      <c r="L301" s="6"/>
      <c r="O301" s="6"/>
    </row>
    <row r="302" spans="1:15" x14ac:dyDescent="0.25">
      <c r="A302" s="1"/>
      <c r="B302" s="1"/>
      <c r="C302" s="6"/>
      <c r="F302" s="6"/>
      <c r="I302" s="6"/>
      <c r="L302" s="6"/>
      <c r="O302" s="6"/>
    </row>
    <row r="303" spans="1:15" x14ac:dyDescent="0.25">
      <c r="A303" s="1"/>
      <c r="B303" s="1"/>
      <c r="C303" s="6"/>
      <c r="F303" s="6"/>
      <c r="I303" s="6"/>
      <c r="L303" s="6"/>
      <c r="O303" s="6"/>
    </row>
    <row r="304" spans="1:15" x14ac:dyDescent="0.25">
      <c r="A304" s="1"/>
      <c r="B304" s="1"/>
      <c r="C304" s="6"/>
      <c r="F304" s="6"/>
      <c r="I304" s="6"/>
      <c r="L304" s="6"/>
      <c r="O304" s="6"/>
    </row>
    <row r="305" spans="1:15" x14ac:dyDescent="0.25">
      <c r="A305" s="1"/>
      <c r="B305" s="1"/>
      <c r="C305" s="6"/>
      <c r="F305" s="6"/>
      <c r="I305" s="6"/>
      <c r="L305" s="6"/>
      <c r="O305" s="6"/>
    </row>
    <row r="306" spans="1:15" x14ac:dyDescent="0.25">
      <c r="A306" s="1"/>
      <c r="B306" s="1"/>
      <c r="C306" s="6"/>
      <c r="F306" s="6"/>
      <c r="I306" s="6"/>
      <c r="L306" s="6"/>
      <c r="O306" s="6"/>
    </row>
    <row r="307" spans="1:15" x14ac:dyDescent="0.25">
      <c r="A307" s="1"/>
      <c r="B307" s="1"/>
      <c r="C307" s="6"/>
      <c r="F307" s="6"/>
      <c r="I307" s="6"/>
      <c r="L307" s="6"/>
      <c r="O307" s="6"/>
    </row>
    <row r="308" spans="1:15" x14ac:dyDescent="0.25">
      <c r="A308" s="1"/>
      <c r="B308" s="1"/>
      <c r="C308" s="6"/>
      <c r="F308" s="6"/>
      <c r="I308" s="6"/>
      <c r="L308" s="6"/>
      <c r="O308" s="6"/>
    </row>
    <row r="309" spans="1:15" x14ac:dyDescent="0.25">
      <c r="A309" s="1"/>
      <c r="B309" s="1"/>
      <c r="C309" s="6"/>
      <c r="F309" s="6"/>
      <c r="I309" s="6"/>
      <c r="L309" s="6"/>
      <c r="O309" s="6"/>
    </row>
    <row r="310" spans="1:15" x14ac:dyDescent="0.25">
      <c r="A310" s="1"/>
      <c r="B310" s="1"/>
      <c r="C310" s="6"/>
      <c r="F310" s="6"/>
      <c r="I310" s="6"/>
      <c r="L310" s="6"/>
      <c r="O310" s="6"/>
    </row>
    <row r="311" spans="1:15" x14ac:dyDescent="0.25">
      <c r="A311" s="1"/>
      <c r="B311" s="1"/>
      <c r="C311" s="6"/>
      <c r="F311" s="6"/>
      <c r="I311" s="6"/>
      <c r="L311" s="6"/>
      <c r="O311" s="6"/>
    </row>
    <row r="312" spans="1:15" x14ac:dyDescent="0.25">
      <c r="A312" s="1"/>
      <c r="B312" s="1"/>
      <c r="C312" s="6"/>
      <c r="F312" s="6"/>
      <c r="I312" s="6"/>
      <c r="L312" s="6"/>
      <c r="O312" s="6"/>
    </row>
    <row r="313" spans="1:15" x14ac:dyDescent="0.25">
      <c r="A313" s="1"/>
      <c r="B313" s="1"/>
      <c r="C313" s="6"/>
      <c r="F313" s="6"/>
      <c r="I313" s="6"/>
      <c r="L313" s="6"/>
      <c r="O313" s="6"/>
    </row>
    <row r="314" spans="1:15" x14ac:dyDescent="0.25">
      <c r="A314" s="1"/>
      <c r="B314" s="1"/>
      <c r="C314" s="6"/>
      <c r="F314" s="6"/>
      <c r="I314" s="6"/>
      <c r="L314" s="6"/>
      <c r="O314" s="6"/>
    </row>
    <row r="315" spans="1:15" x14ac:dyDescent="0.25">
      <c r="A315" s="1"/>
      <c r="B315" s="1"/>
      <c r="C315" s="6"/>
      <c r="F315" s="6"/>
      <c r="I315" s="6"/>
      <c r="L315" s="6"/>
      <c r="O315" s="6"/>
    </row>
    <row r="316" spans="1:15" x14ac:dyDescent="0.25">
      <c r="A316" s="1"/>
      <c r="B316" s="1"/>
      <c r="C316" s="6"/>
      <c r="F316" s="6"/>
      <c r="I316" s="6"/>
      <c r="L316" s="6"/>
      <c r="O316" s="6"/>
    </row>
    <row r="317" spans="1:15" x14ac:dyDescent="0.25">
      <c r="A317" s="1"/>
      <c r="B317" s="1"/>
      <c r="C317" s="6"/>
      <c r="F317" s="6"/>
      <c r="I317" s="6"/>
      <c r="L317" s="6"/>
      <c r="O317" s="6"/>
    </row>
    <row r="318" spans="1:15" x14ac:dyDescent="0.25">
      <c r="A318" s="1"/>
      <c r="B318" s="1"/>
      <c r="C318" s="6"/>
      <c r="F318" s="6"/>
      <c r="I318" s="6"/>
      <c r="L318" s="6"/>
      <c r="O318" s="6"/>
    </row>
    <row r="319" spans="1:15" x14ac:dyDescent="0.25">
      <c r="A319" s="1"/>
      <c r="B319" s="1"/>
      <c r="C319" s="6"/>
      <c r="F319" s="6"/>
      <c r="I319" s="6"/>
      <c r="L319" s="6"/>
      <c r="O319" s="6"/>
    </row>
    <row r="320" spans="1:15" x14ac:dyDescent="0.25">
      <c r="A320" s="1"/>
      <c r="B320" s="1"/>
      <c r="C320" s="6"/>
      <c r="F320" s="6"/>
      <c r="I320" s="6"/>
      <c r="L320" s="6"/>
      <c r="O320" s="6"/>
    </row>
    <row r="321" spans="1:15" x14ac:dyDescent="0.25">
      <c r="A321" s="1"/>
      <c r="B321" s="1"/>
      <c r="C321" s="6"/>
      <c r="F321" s="6"/>
      <c r="I321" s="6"/>
      <c r="L321" s="6"/>
      <c r="O321" s="6"/>
    </row>
    <row r="322" spans="1:15" x14ac:dyDescent="0.25">
      <c r="A322" s="1"/>
      <c r="B322" s="1"/>
      <c r="C322" s="6"/>
      <c r="F322" s="6"/>
      <c r="I322" s="6"/>
      <c r="L322" s="6"/>
      <c r="O322" s="6"/>
    </row>
    <row r="323" spans="1:15" x14ac:dyDescent="0.25">
      <c r="A323" s="1"/>
      <c r="B323" s="1"/>
      <c r="C323" s="6"/>
      <c r="F323" s="6"/>
      <c r="I323" s="6"/>
      <c r="L323" s="6"/>
      <c r="O323" s="6"/>
    </row>
    <row r="324" spans="1:15" x14ac:dyDescent="0.25">
      <c r="A324" s="1"/>
      <c r="B324" s="1"/>
      <c r="C324" s="6"/>
      <c r="F324" s="6"/>
      <c r="I324" s="6"/>
      <c r="L324" s="6"/>
      <c r="O324" s="6"/>
    </row>
    <row r="325" spans="1:15" x14ac:dyDescent="0.25">
      <c r="A325" s="1"/>
      <c r="B325" s="1"/>
      <c r="C325" s="6"/>
      <c r="F325" s="6"/>
      <c r="I325" s="6"/>
      <c r="L325" s="6"/>
      <c r="O325" s="6"/>
    </row>
    <row r="326" spans="1:15" x14ac:dyDescent="0.25">
      <c r="A326" s="1"/>
      <c r="B326" s="1"/>
      <c r="C326" s="6"/>
      <c r="F326" s="6"/>
      <c r="I326" s="6"/>
      <c r="L326" s="6"/>
      <c r="O326" s="6"/>
    </row>
    <row r="327" spans="1:15" x14ac:dyDescent="0.25">
      <c r="A327" s="1"/>
      <c r="B327" s="1"/>
      <c r="C327" s="6"/>
      <c r="F327" s="6"/>
      <c r="I327" s="6"/>
      <c r="L327" s="6"/>
      <c r="O327" s="6"/>
    </row>
    <row r="328" spans="1:15" x14ac:dyDescent="0.25">
      <c r="A328" s="1"/>
      <c r="B328" s="1"/>
      <c r="C328" s="6"/>
      <c r="F328" s="6"/>
      <c r="I328" s="6"/>
      <c r="L328" s="6"/>
      <c r="O328" s="6"/>
    </row>
    <row r="329" spans="1:15" x14ac:dyDescent="0.25">
      <c r="A329" s="1"/>
      <c r="B329" s="1"/>
      <c r="C329" s="6"/>
      <c r="F329" s="6"/>
      <c r="I329" s="6"/>
      <c r="L329" s="6"/>
      <c r="O329" s="6"/>
    </row>
    <row r="330" spans="1:15" x14ac:dyDescent="0.25">
      <c r="A330" s="1"/>
      <c r="B330" s="1"/>
      <c r="C330" s="6"/>
      <c r="F330" s="6"/>
      <c r="I330" s="6"/>
      <c r="L330" s="6"/>
      <c r="O330" s="6"/>
    </row>
    <row r="331" spans="1:15" x14ac:dyDescent="0.25">
      <c r="A331" s="1"/>
      <c r="B331" s="1"/>
      <c r="C331" s="6"/>
      <c r="F331" s="6"/>
      <c r="I331" s="6"/>
      <c r="L331" s="6"/>
      <c r="O331" s="6"/>
    </row>
    <row r="332" spans="1:15" x14ac:dyDescent="0.25">
      <c r="A332" s="1"/>
      <c r="B332" s="1"/>
      <c r="C332" s="6"/>
      <c r="F332" s="6"/>
      <c r="I332" s="6"/>
      <c r="L332" s="6"/>
      <c r="O332" s="6"/>
    </row>
    <row r="333" spans="1:15" x14ac:dyDescent="0.25">
      <c r="A333" s="1"/>
      <c r="B333" s="1"/>
      <c r="C333" s="6"/>
      <c r="F333" s="6"/>
      <c r="I333" s="6"/>
      <c r="L333" s="6"/>
      <c r="O333" s="6"/>
    </row>
    <row r="334" spans="1:15" x14ac:dyDescent="0.25">
      <c r="A334" s="1"/>
      <c r="B334" s="1"/>
      <c r="C334" s="6"/>
      <c r="F334" s="6"/>
      <c r="I334" s="6"/>
      <c r="L334" s="6"/>
      <c r="O334" s="6"/>
    </row>
    <row r="335" spans="1:15" x14ac:dyDescent="0.25">
      <c r="A335" s="1"/>
      <c r="B335" s="1"/>
      <c r="C335" s="6"/>
      <c r="F335" s="6"/>
      <c r="I335" s="6"/>
      <c r="L335" s="6"/>
      <c r="O335" s="6"/>
    </row>
    <row r="336" spans="1:15" x14ac:dyDescent="0.25">
      <c r="A336" s="1"/>
      <c r="B336" s="1"/>
      <c r="C336" s="6"/>
      <c r="F336" s="6"/>
      <c r="I336" s="6"/>
      <c r="L336" s="6"/>
      <c r="O336" s="6"/>
    </row>
    <row r="337" spans="1:15" x14ac:dyDescent="0.25">
      <c r="A337" s="1"/>
      <c r="B337" s="1"/>
      <c r="C337" s="6"/>
      <c r="F337" s="6"/>
      <c r="I337" s="6"/>
      <c r="L337" s="6"/>
      <c r="O337" s="6"/>
    </row>
    <row r="338" spans="1:15" x14ac:dyDescent="0.25">
      <c r="A338" s="1"/>
      <c r="B338" s="1"/>
      <c r="C338" s="6"/>
      <c r="F338" s="6"/>
      <c r="I338" s="6"/>
      <c r="L338" s="6"/>
      <c r="O338" s="6"/>
    </row>
    <row r="339" spans="1:15" x14ac:dyDescent="0.25">
      <c r="A339" s="1"/>
      <c r="B339" s="1"/>
      <c r="C339" s="6"/>
      <c r="F339" s="6"/>
      <c r="I339" s="6"/>
      <c r="L339" s="6"/>
      <c r="O339" s="6"/>
    </row>
    <row r="340" spans="1:15" x14ac:dyDescent="0.25">
      <c r="A340" s="1"/>
      <c r="B340" s="1"/>
      <c r="C340" s="6"/>
      <c r="F340" s="6"/>
      <c r="I340" s="6"/>
      <c r="L340" s="6"/>
      <c r="O340" s="6"/>
    </row>
    <row r="341" spans="1:15" x14ac:dyDescent="0.25">
      <c r="A341" s="1"/>
      <c r="B341" s="1"/>
      <c r="C341" s="6"/>
      <c r="F341" s="6"/>
      <c r="I341" s="6"/>
      <c r="L341" s="6"/>
      <c r="O341" s="6"/>
    </row>
    <row r="342" spans="1:15" x14ac:dyDescent="0.25">
      <c r="A342" s="1"/>
      <c r="B342" s="1"/>
      <c r="C342" s="6"/>
      <c r="F342" s="6"/>
      <c r="I342" s="6"/>
      <c r="L342" s="6"/>
      <c r="O342" s="6"/>
    </row>
    <row r="343" spans="1:15" x14ac:dyDescent="0.25">
      <c r="A343" s="1"/>
      <c r="B343" s="1"/>
      <c r="C343" s="6"/>
      <c r="F343" s="6"/>
      <c r="I343" s="6"/>
      <c r="L343" s="6"/>
      <c r="O343" s="6"/>
    </row>
    <row r="344" spans="1:15" x14ac:dyDescent="0.25">
      <c r="A344" s="1"/>
      <c r="B344" s="1"/>
      <c r="C344" s="6"/>
      <c r="F344" s="6"/>
      <c r="I344" s="6"/>
      <c r="L344" s="6"/>
      <c r="O344" s="6"/>
    </row>
    <row r="345" spans="1:15" x14ac:dyDescent="0.25">
      <c r="A345" s="1"/>
      <c r="B345" s="1"/>
      <c r="C345" s="6"/>
      <c r="F345" s="6"/>
      <c r="I345" s="6"/>
      <c r="L345" s="6"/>
      <c r="O345" s="6"/>
    </row>
    <row r="346" spans="1:15" x14ac:dyDescent="0.25">
      <c r="A346" s="1"/>
      <c r="B346" s="1"/>
      <c r="C346" s="6"/>
      <c r="F346" s="6"/>
      <c r="I346" s="6"/>
      <c r="L346" s="6"/>
      <c r="O346" s="6"/>
    </row>
    <row r="347" spans="1:15" x14ac:dyDescent="0.25">
      <c r="A347" s="1"/>
      <c r="B347" s="1"/>
      <c r="C347" s="6"/>
      <c r="F347" s="6"/>
      <c r="I347" s="6"/>
      <c r="L347" s="6"/>
      <c r="O347" s="6"/>
    </row>
    <row r="348" spans="1:15" x14ac:dyDescent="0.25">
      <c r="A348" s="1"/>
      <c r="B348" s="1"/>
      <c r="C348" s="6"/>
      <c r="F348" s="6"/>
      <c r="I348" s="6"/>
      <c r="L348" s="6"/>
      <c r="O348" s="6"/>
    </row>
    <row r="349" spans="1:15" x14ac:dyDescent="0.25">
      <c r="A349" s="1"/>
      <c r="B349" s="1"/>
      <c r="C349" s="6"/>
      <c r="F349" s="6"/>
      <c r="I349" s="6"/>
      <c r="L349" s="6"/>
      <c r="O349" s="6"/>
    </row>
    <row r="350" spans="1:15" x14ac:dyDescent="0.25">
      <c r="A350" s="1"/>
      <c r="B350" s="1"/>
      <c r="C350" s="6"/>
      <c r="F350" s="6"/>
      <c r="I350" s="6"/>
      <c r="L350" s="6"/>
      <c r="O350" s="6"/>
    </row>
    <row r="351" spans="1:15" x14ac:dyDescent="0.25">
      <c r="A351" s="1"/>
      <c r="B351" s="1"/>
      <c r="C351" s="6"/>
      <c r="F351" s="6"/>
      <c r="I351" s="6"/>
      <c r="L351" s="6"/>
      <c r="O351" s="6"/>
    </row>
    <row r="352" spans="1:15" x14ac:dyDescent="0.25">
      <c r="A352" s="1"/>
      <c r="B352" s="1"/>
      <c r="C352" s="6"/>
      <c r="F352" s="6"/>
      <c r="I352" s="6"/>
      <c r="L352" s="6"/>
      <c r="O352" s="6"/>
    </row>
    <row r="353" spans="1:15" x14ac:dyDescent="0.25">
      <c r="A353" s="1"/>
      <c r="B353" s="1"/>
      <c r="C353" s="6"/>
      <c r="F353" s="6"/>
      <c r="I353" s="6"/>
      <c r="L353" s="6"/>
      <c r="O353" s="6"/>
    </row>
    <row r="354" spans="1:15" x14ac:dyDescent="0.25">
      <c r="A354" s="1"/>
      <c r="B354" s="1"/>
      <c r="C354" s="6"/>
      <c r="F354" s="6"/>
      <c r="I354" s="6"/>
      <c r="L354" s="6"/>
      <c r="O354" s="6"/>
    </row>
    <row r="355" spans="1:15" x14ac:dyDescent="0.25">
      <c r="A355" s="1"/>
      <c r="B355" s="1"/>
      <c r="C355" s="6"/>
      <c r="F355" s="6"/>
      <c r="I355" s="6"/>
      <c r="L355" s="6"/>
      <c r="O355" s="6"/>
    </row>
    <row r="356" spans="1:15" x14ac:dyDescent="0.25">
      <c r="A356" s="1"/>
      <c r="B356" s="1"/>
      <c r="C356" s="6"/>
      <c r="F356" s="6"/>
      <c r="I356" s="6"/>
      <c r="L356" s="6"/>
      <c r="O356" s="6"/>
    </row>
    <row r="357" spans="1:15" x14ac:dyDescent="0.25">
      <c r="A357" s="1"/>
      <c r="B357" s="1"/>
      <c r="C357" s="6"/>
      <c r="F357" s="6"/>
      <c r="I357" s="6"/>
      <c r="L357" s="6"/>
      <c r="O357" s="6"/>
    </row>
    <row r="358" spans="1:15" x14ac:dyDescent="0.25">
      <c r="A358" s="1"/>
      <c r="B358" s="1"/>
      <c r="C358" s="6"/>
      <c r="F358" s="6"/>
      <c r="I358" s="6"/>
      <c r="L358" s="6"/>
      <c r="O358" s="6"/>
    </row>
    <row r="359" spans="1:15" x14ac:dyDescent="0.25">
      <c r="A359" s="1"/>
      <c r="B359" s="1"/>
      <c r="C359" s="6"/>
      <c r="F359" s="6"/>
      <c r="I359" s="6"/>
      <c r="L359" s="6"/>
      <c r="O359" s="6"/>
    </row>
    <row r="360" spans="1:15" x14ac:dyDescent="0.25">
      <c r="A360" s="1"/>
      <c r="B360" s="1"/>
      <c r="C360" s="6"/>
      <c r="F360" s="6"/>
      <c r="I360" s="6"/>
      <c r="L360" s="6"/>
      <c r="O360" s="6"/>
    </row>
    <row r="361" spans="1:15" x14ac:dyDescent="0.25">
      <c r="A361" s="1"/>
      <c r="B361" s="1"/>
      <c r="C361" s="6"/>
      <c r="F361" s="6"/>
      <c r="I361" s="6"/>
      <c r="L361" s="6"/>
      <c r="O361" s="6"/>
    </row>
    <row r="362" spans="1:15" x14ac:dyDescent="0.25">
      <c r="A362" s="1"/>
      <c r="B362" s="1"/>
      <c r="C362" s="6"/>
      <c r="F362" s="6"/>
      <c r="I362" s="6"/>
      <c r="L362" s="6"/>
      <c r="O362" s="6"/>
    </row>
    <row r="363" spans="1:15" x14ac:dyDescent="0.25">
      <c r="A363" s="1"/>
      <c r="B363" s="1"/>
      <c r="C363" s="6"/>
      <c r="F363" s="6"/>
      <c r="I363" s="6"/>
      <c r="L363" s="6"/>
      <c r="O363" s="6"/>
    </row>
    <row r="364" spans="1:15" x14ac:dyDescent="0.25">
      <c r="A364" s="1"/>
      <c r="B364" s="1"/>
      <c r="C364" s="6"/>
      <c r="F364" s="6"/>
      <c r="I364" s="6"/>
      <c r="L364" s="6"/>
      <c r="O364" s="6"/>
    </row>
    <row r="365" spans="1:15" x14ac:dyDescent="0.25">
      <c r="A365" s="1"/>
      <c r="B365" s="1"/>
      <c r="C365" s="6"/>
      <c r="F365" s="6"/>
      <c r="I365" s="6"/>
      <c r="L365" s="6"/>
      <c r="O365" s="6"/>
    </row>
    <row r="366" spans="1:15" x14ac:dyDescent="0.25">
      <c r="A366" s="1"/>
      <c r="B366" s="1"/>
      <c r="C366" s="6"/>
      <c r="F366" s="6"/>
      <c r="I366" s="6"/>
      <c r="L366" s="6"/>
      <c r="O366" s="6"/>
    </row>
    <row r="367" spans="1:15" x14ac:dyDescent="0.25">
      <c r="A367" s="1"/>
      <c r="B367" s="1"/>
      <c r="C367" s="6"/>
      <c r="F367" s="6"/>
      <c r="I367" s="6"/>
      <c r="L367" s="6"/>
      <c r="O367" s="6"/>
    </row>
    <row r="368" spans="1:15" x14ac:dyDescent="0.25">
      <c r="A368" s="1"/>
      <c r="B368" s="1"/>
      <c r="C368" s="6"/>
      <c r="F368" s="6"/>
      <c r="I368" s="6"/>
      <c r="L368" s="6"/>
      <c r="O368" s="6"/>
    </row>
    <row r="369" spans="1:15" x14ac:dyDescent="0.25">
      <c r="A369" s="1"/>
      <c r="B369" s="1"/>
      <c r="C369" s="6"/>
      <c r="F369" s="6"/>
      <c r="I369" s="6"/>
      <c r="L369" s="6"/>
      <c r="O369" s="6"/>
    </row>
    <row r="370" spans="1:15" x14ac:dyDescent="0.25">
      <c r="A370" s="1"/>
      <c r="B370" s="1"/>
      <c r="C370" s="6"/>
      <c r="F370" s="6"/>
      <c r="I370" s="6"/>
      <c r="L370" s="6"/>
      <c r="O370" s="6"/>
    </row>
    <row r="371" spans="1:15" x14ac:dyDescent="0.25">
      <c r="A371" s="1"/>
      <c r="B371" s="1"/>
      <c r="C371" s="6"/>
      <c r="F371" s="6"/>
      <c r="I371" s="6"/>
      <c r="L371" s="6"/>
      <c r="O371" s="6"/>
    </row>
    <row r="372" spans="1:15" x14ac:dyDescent="0.25">
      <c r="A372" s="1"/>
      <c r="B372" s="1"/>
      <c r="C372" s="6"/>
      <c r="F372" s="6"/>
      <c r="I372" s="6"/>
      <c r="L372" s="6"/>
      <c r="O372" s="6"/>
    </row>
    <row r="373" spans="1:15" x14ac:dyDescent="0.25">
      <c r="A373" s="1"/>
      <c r="B373" s="1"/>
      <c r="C373" s="6"/>
      <c r="F373" s="6"/>
      <c r="I373" s="6"/>
      <c r="L373" s="6"/>
      <c r="O373" s="6"/>
    </row>
    <row r="374" spans="1:15" x14ac:dyDescent="0.25">
      <c r="A374" s="1"/>
      <c r="B374" s="1"/>
      <c r="C374" s="6"/>
      <c r="F374" s="6"/>
      <c r="I374" s="6"/>
      <c r="L374" s="6"/>
      <c r="O374" s="6"/>
    </row>
    <row r="375" spans="1:15" x14ac:dyDescent="0.25">
      <c r="A375" s="1"/>
      <c r="B375" s="1"/>
      <c r="C375" s="6"/>
      <c r="F375" s="6"/>
      <c r="I375" s="6"/>
      <c r="L375" s="6"/>
      <c r="O375" s="6"/>
    </row>
    <row r="376" spans="1:15" x14ac:dyDescent="0.25">
      <c r="A376" s="1"/>
      <c r="B376" s="1"/>
      <c r="C376" s="6"/>
      <c r="F376" s="6"/>
      <c r="I376" s="6"/>
      <c r="L376" s="6"/>
      <c r="O376" s="6"/>
    </row>
    <row r="377" spans="1:15" x14ac:dyDescent="0.25">
      <c r="A377" s="1"/>
      <c r="B377" s="1"/>
      <c r="C377" s="6"/>
      <c r="F377" s="6"/>
      <c r="I377" s="6"/>
      <c r="L377" s="6"/>
      <c r="O377" s="6"/>
    </row>
    <row r="378" spans="1:15" x14ac:dyDescent="0.25">
      <c r="A378" s="1"/>
      <c r="B378" s="1"/>
      <c r="C378" s="6"/>
      <c r="F378" s="6"/>
      <c r="I378" s="6"/>
      <c r="L378" s="6"/>
      <c r="O378" s="6"/>
    </row>
    <row r="379" spans="1:15" x14ac:dyDescent="0.25">
      <c r="A379" s="1"/>
      <c r="B379" s="1"/>
      <c r="C379" s="6"/>
      <c r="F379" s="6"/>
      <c r="I379" s="6"/>
      <c r="L379" s="6"/>
      <c r="O379" s="6"/>
    </row>
    <row r="380" spans="1:15" x14ac:dyDescent="0.25">
      <c r="A380" s="1"/>
      <c r="B380" s="1"/>
      <c r="C380" s="6"/>
      <c r="F380" s="6"/>
      <c r="I380" s="6"/>
      <c r="L380" s="6"/>
      <c r="O380" s="6"/>
    </row>
    <row r="381" spans="1:15" x14ac:dyDescent="0.25">
      <c r="A381" s="1"/>
      <c r="B381" s="1"/>
      <c r="C381" s="6"/>
      <c r="F381" s="6"/>
      <c r="I381" s="6"/>
      <c r="L381" s="6"/>
      <c r="O381" s="6"/>
    </row>
    <row r="382" spans="1:15" x14ac:dyDescent="0.25">
      <c r="A382" s="1"/>
      <c r="B382" s="1"/>
      <c r="C382" s="6"/>
      <c r="F382" s="6"/>
      <c r="I382" s="6"/>
      <c r="L382" s="6"/>
      <c r="O382" s="6"/>
    </row>
    <row r="383" spans="1:15" x14ac:dyDescent="0.25">
      <c r="A383" s="1"/>
      <c r="B383" s="1"/>
      <c r="C383" s="6"/>
      <c r="F383" s="6"/>
      <c r="I383" s="6"/>
      <c r="L383" s="6"/>
      <c r="O383" s="6"/>
    </row>
    <row r="384" spans="1:15" x14ac:dyDescent="0.25">
      <c r="A384" s="1"/>
      <c r="B384" s="1"/>
      <c r="C384" s="6"/>
      <c r="F384" s="6"/>
      <c r="I384" s="6"/>
      <c r="L384" s="6"/>
      <c r="O384" s="6"/>
    </row>
    <row r="385" spans="1:15" x14ac:dyDescent="0.25">
      <c r="A385" s="1"/>
      <c r="B385" s="1"/>
      <c r="C385" s="6"/>
      <c r="F385" s="6"/>
      <c r="I385" s="6"/>
      <c r="L385" s="6"/>
      <c r="O385" s="6"/>
    </row>
    <row r="386" spans="1:15" x14ac:dyDescent="0.25">
      <c r="A386" s="1"/>
      <c r="B386" s="1"/>
      <c r="C386" s="6"/>
      <c r="F386" s="6"/>
      <c r="I386" s="6"/>
      <c r="L386" s="6"/>
      <c r="O386" s="6"/>
    </row>
    <row r="387" spans="1:15" x14ac:dyDescent="0.25">
      <c r="A387" s="1"/>
      <c r="B387" s="1"/>
      <c r="C387" s="6"/>
      <c r="F387" s="6"/>
      <c r="I387" s="6"/>
      <c r="L387" s="6"/>
      <c r="O387" s="6"/>
    </row>
    <row r="388" spans="1:15" x14ac:dyDescent="0.25">
      <c r="A388" s="1"/>
      <c r="B388" s="1"/>
      <c r="C388" s="6"/>
      <c r="F388" s="6"/>
      <c r="I388" s="6"/>
      <c r="L388" s="6"/>
      <c r="O388" s="6"/>
    </row>
    <row r="389" spans="1:15" x14ac:dyDescent="0.25">
      <c r="A389" s="1"/>
      <c r="B389" s="1"/>
      <c r="C389" s="6"/>
      <c r="F389" s="6"/>
      <c r="I389" s="6"/>
      <c r="L389" s="6"/>
      <c r="O389" s="6"/>
    </row>
    <row r="390" spans="1:15" x14ac:dyDescent="0.25">
      <c r="A390" s="1"/>
      <c r="B390" s="1"/>
      <c r="C390" s="6"/>
      <c r="F390" s="6"/>
      <c r="I390" s="6"/>
      <c r="L390" s="6"/>
      <c r="O390" s="6"/>
    </row>
    <row r="391" spans="1:15" x14ac:dyDescent="0.25">
      <c r="A391" s="1"/>
      <c r="B391" s="1"/>
      <c r="C391" s="6"/>
      <c r="F391" s="6"/>
      <c r="I391" s="6"/>
      <c r="L391" s="6"/>
      <c r="O391" s="6"/>
    </row>
    <row r="392" spans="1:15" x14ac:dyDescent="0.25">
      <c r="A392" s="1"/>
      <c r="B392" s="1"/>
      <c r="C392" s="6"/>
      <c r="F392" s="6"/>
      <c r="I392" s="6"/>
      <c r="L392" s="6"/>
      <c r="O392" s="6"/>
    </row>
    <row r="393" spans="1:15" x14ac:dyDescent="0.25">
      <c r="A393" s="1"/>
      <c r="B393" s="1"/>
      <c r="C393" s="6"/>
      <c r="F393" s="6"/>
      <c r="I393" s="6"/>
      <c r="L393" s="6"/>
      <c r="O393" s="6"/>
    </row>
    <row r="394" spans="1:15" x14ac:dyDescent="0.25">
      <c r="A394" s="1"/>
      <c r="B394" s="1"/>
      <c r="C394" s="6"/>
      <c r="F394" s="6"/>
      <c r="I394" s="6"/>
      <c r="L394" s="6"/>
      <c r="O394" s="6"/>
    </row>
    <row r="395" spans="1:15" x14ac:dyDescent="0.25">
      <c r="A395" s="1"/>
      <c r="B395" s="1"/>
      <c r="C395" s="6"/>
      <c r="F395" s="6"/>
      <c r="I395" s="6"/>
      <c r="L395" s="6"/>
      <c r="O395" s="6"/>
    </row>
    <row r="396" spans="1:15" x14ac:dyDescent="0.25">
      <c r="A396" s="1"/>
      <c r="B396" s="1"/>
      <c r="C396" s="6"/>
      <c r="F396" s="6"/>
      <c r="I396" s="6"/>
      <c r="L396" s="6"/>
      <c r="O396" s="6"/>
    </row>
    <row r="397" spans="1:15" x14ac:dyDescent="0.25">
      <c r="A397" s="1"/>
      <c r="B397" s="1"/>
      <c r="C397" s="6"/>
      <c r="F397" s="6"/>
      <c r="I397" s="6"/>
      <c r="L397" s="6"/>
      <c r="O397" s="6"/>
    </row>
    <row r="398" spans="1:15" x14ac:dyDescent="0.25">
      <c r="A398" s="1"/>
      <c r="B398" s="1"/>
      <c r="C398" s="6"/>
      <c r="F398" s="6"/>
      <c r="I398" s="6"/>
      <c r="L398" s="6"/>
      <c r="O398" s="6"/>
    </row>
    <row r="399" spans="1:15" x14ac:dyDescent="0.25">
      <c r="A399" s="1"/>
      <c r="B399" s="1"/>
      <c r="C399" s="6"/>
      <c r="F399" s="6"/>
      <c r="I399" s="6"/>
      <c r="L399" s="6"/>
      <c r="O399" s="6"/>
    </row>
    <row r="400" spans="1:15" x14ac:dyDescent="0.25">
      <c r="A400" s="1"/>
      <c r="B400" s="1"/>
      <c r="C400" s="6"/>
      <c r="F400" s="6"/>
      <c r="I400" s="6"/>
      <c r="L400" s="6"/>
      <c r="O400" s="6"/>
    </row>
    <row r="401" spans="1:15" x14ac:dyDescent="0.25">
      <c r="A401" s="1"/>
      <c r="B401" s="1"/>
      <c r="C401" s="6"/>
      <c r="F401" s="6"/>
      <c r="I401" s="6"/>
      <c r="L401" s="6"/>
      <c r="O401" s="6"/>
    </row>
    <row r="402" spans="1:15" x14ac:dyDescent="0.25">
      <c r="A402" s="1"/>
      <c r="B402" s="1"/>
      <c r="C402" s="6"/>
      <c r="F402" s="6"/>
      <c r="I402" s="6"/>
      <c r="L402" s="6"/>
      <c r="O402" s="6"/>
    </row>
    <row r="403" spans="1:15" x14ac:dyDescent="0.25">
      <c r="A403" s="1"/>
      <c r="B403" s="1"/>
      <c r="C403" s="6"/>
      <c r="F403" s="6"/>
      <c r="I403" s="6"/>
      <c r="L403" s="6"/>
      <c r="O403" s="6"/>
    </row>
    <row r="404" spans="1:15" x14ac:dyDescent="0.25">
      <c r="A404" s="1"/>
      <c r="B404" s="1"/>
      <c r="C404" s="6"/>
      <c r="F404" s="6"/>
      <c r="I404" s="6"/>
      <c r="L404" s="6"/>
      <c r="O404" s="6"/>
    </row>
    <row r="405" spans="1:15" x14ac:dyDescent="0.25">
      <c r="A405" s="1"/>
      <c r="B405" s="1"/>
      <c r="C405" s="6"/>
      <c r="F405" s="6"/>
      <c r="I405" s="6"/>
      <c r="L405" s="6"/>
      <c r="O405" s="6"/>
    </row>
    <row r="406" spans="1:15" x14ac:dyDescent="0.25">
      <c r="A406" s="1"/>
      <c r="B406" s="1"/>
      <c r="C406" s="6"/>
      <c r="F406" s="6"/>
      <c r="I406" s="6"/>
      <c r="L406" s="6"/>
      <c r="O406" s="6"/>
    </row>
    <row r="407" spans="1:15" x14ac:dyDescent="0.25">
      <c r="A407" s="1"/>
      <c r="B407" s="1"/>
      <c r="C407" s="6"/>
      <c r="F407" s="6"/>
      <c r="I407" s="6"/>
      <c r="L407" s="6"/>
      <c r="O407" s="6"/>
    </row>
    <row r="408" spans="1:15" x14ac:dyDescent="0.25">
      <c r="A408" s="1"/>
      <c r="B408" s="1"/>
      <c r="C408" s="6"/>
      <c r="F408" s="6"/>
      <c r="I408" s="6"/>
      <c r="L408" s="6"/>
      <c r="O408" s="6"/>
    </row>
    <row r="409" spans="1:15" x14ac:dyDescent="0.25">
      <c r="A409" s="1"/>
      <c r="B409" s="1"/>
      <c r="C409" s="6"/>
      <c r="F409" s="6"/>
      <c r="I409" s="6"/>
      <c r="L409" s="6"/>
      <c r="O409" s="6"/>
    </row>
    <row r="410" spans="1:15" x14ac:dyDescent="0.25">
      <c r="A410" s="1"/>
      <c r="B410" s="1"/>
      <c r="C410" s="6"/>
      <c r="F410" s="6"/>
      <c r="I410" s="6"/>
      <c r="L410" s="6"/>
      <c r="O410" s="6"/>
    </row>
    <row r="411" spans="1:15" x14ac:dyDescent="0.25">
      <c r="A411" s="1"/>
      <c r="B411" s="1"/>
      <c r="C411" s="6"/>
      <c r="F411" s="6"/>
      <c r="I411" s="6"/>
      <c r="L411" s="6"/>
      <c r="O411" s="6"/>
    </row>
    <row r="412" spans="1:15" x14ac:dyDescent="0.25">
      <c r="A412" s="1"/>
      <c r="B412" s="1"/>
      <c r="C412" s="6"/>
      <c r="F412" s="6"/>
      <c r="I412" s="6"/>
      <c r="L412" s="6"/>
      <c r="O412" s="6"/>
    </row>
    <row r="413" spans="1:15" x14ac:dyDescent="0.25">
      <c r="A413" s="1"/>
      <c r="B413" s="1"/>
      <c r="C413" s="6"/>
      <c r="F413" s="6"/>
      <c r="I413" s="6"/>
      <c r="L413" s="6"/>
      <c r="O413" s="6"/>
    </row>
    <row r="414" spans="1:15" x14ac:dyDescent="0.25">
      <c r="A414" s="1"/>
      <c r="B414" s="1"/>
      <c r="C414" s="6"/>
      <c r="F414" s="6"/>
      <c r="I414" s="6"/>
      <c r="L414" s="6"/>
      <c r="O414" s="6"/>
    </row>
    <row r="415" spans="1:15" x14ac:dyDescent="0.25">
      <c r="A415" s="1"/>
      <c r="B415" s="1"/>
      <c r="C415" s="6"/>
      <c r="F415" s="6"/>
      <c r="I415" s="6"/>
      <c r="L415" s="6"/>
      <c r="O415" s="6"/>
    </row>
    <row r="416" spans="1:15" x14ac:dyDescent="0.25">
      <c r="A416" s="1"/>
      <c r="B416" s="1"/>
      <c r="C416" s="6"/>
      <c r="F416" s="6"/>
      <c r="I416" s="6"/>
      <c r="L416" s="6"/>
      <c r="O416" s="6"/>
    </row>
    <row r="417" spans="1:15" x14ac:dyDescent="0.25">
      <c r="A417" s="1"/>
      <c r="B417" s="1"/>
      <c r="C417" s="6"/>
      <c r="F417" s="6"/>
      <c r="I417" s="6"/>
      <c r="L417" s="6"/>
      <c r="O417" s="6"/>
    </row>
    <row r="418" spans="1:15" x14ac:dyDescent="0.25">
      <c r="A418" s="1"/>
      <c r="B418" s="1"/>
      <c r="C418" s="6"/>
      <c r="F418" s="6"/>
      <c r="I418" s="6"/>
      <c r="L418" s="6"/>
      <c r="O418" s="6"/>
    </row>
    <row r="419" spans="1:15" x14ac:dyDescent="0.25">
      <c r="A419" s="1"/>
      <c r="B419" s="1"/>
      <c r="C419" s="6"/>
      <c r="F419" s="6"/>
      <c r="I419" s="6"/>
      <c r="L419" s="6"/>
      <c r="O419" s="6"/>
    </row>
    <row r="420" spans="1:15" x14ac:dyDescent="0.25">
      <c r="A420" s="1"/>
      <c r="B420" s="1"/>
      <c r="C420" s="6"/>
      <c r="F420" s="6"/>
      <c r="I420" s="6"/>
      <c r="L420" s="6"/>
      <c r="O420" s="6"/>
    </row>
    <row r="421" spans="1:15" x14ac:dyDescent="0.25">
      <c r="A421" s="1"/>
      <c r="B421" s="1"/>
      <c r="C421" s="6"/>
      <c r="F421" s="6"/>
      <c r="I421" s="6"/>
      <c r="L421" s="6"/>
      <c r="O421" s="6"/>
    </row>
    <row r="422" spans="1:15" x14ac:dyDescent="0.25">
      <c r="A422" s="1"/>
      <c r="B422" s="1"/>
      <c r="C422" s="6"/>
      <c r="F422" s="6"/>
      <c r="I422" s="6"/>
      <c r="L422" s="6"/>
      <c r="O422" s="6"/>
    </row>
    <row r="423" spans="1:15" x14ac:dyDescent="0.25">
      <c r="A423" s="1"/>
      <c r="B423" s="1"/>
      <c r="C423" s="6"/>
      <c r="F423" s="6"/>
      <c r="I423" s="6"/>
      <c r="L423" s="6"/>
      <c r="O423" s="6"/>
    </row>
    <row r="424" spans="1:15" x14ac:dyDescent="0.25">
      <c r="A424" s="1"/>
      <c r="B424" s="1"/>
      <c r="C424" s="6"/>
      <c r="F424" s="6"/>
      <c r="I424" s="6"/>
      <c r="L424" s="6"/>
      <c r="O424" s="6"/>
    </row>
    <row r="425" spans="1:15" x14ac:dyDescent="0.25">
      <c r="A425" s="1"/>
      <c r="B425" s="1"/>
      <c r="C425" s="6"/>
      <c r="F425" s="6"/>
      <c r="I425" s="6"/>
      <c r="L425" s="6"/>
      <c r="O425" s="6"/>
    </row>
    <row r="426" spans="1:15" x14ac:dyDescent="0.25">
      <c r="A426" s="1"/>
      <c r="B426" s="1"/>
      <c r="C426" s="6"/>
      <c r="F426" s="6"/>
      <c r="I426" s="6"/>
      <c r="L426" s="6"/>
      <c r="O426" s="6"/>
    </row>
    <row r="427" spans="1:15" x14ac:dyDescent="0.25">
      <c r="A427" s="1"/>
      <c r="B427" s="1"/>
      <c r="C427" s="6"/>
      <c r="F427" s="6"/>
      <c r="I427" s="6"/>
      <c r="L427" s="6"/>
      <c r="O427" s="6"/>
    </row>
    <row r="428" spans="1:15" x14ac:dyDescent="0.25">
      <c r="A428" s="1"/>
      <c r="B428" s="1"/>
      <c r="C428" s="6"/>
      <c r="F428" s="6"/>
      <c r="I428" s="6"/>
      <c r="L428" s="6"/>
      <c r="O428" s="6"/>
    </row>
    <row r="429" spans="1:15" x14ac:dyDescent="0.25">
      <c r="A429" s="1"/>
      <c r="B429" s="1"/>
      <c r="C429" s="6"/>
      <c r="F429" s="6"/>
      <c r="I429" s="6"/>
      <c r="L429" s="6"/>
      <c r="O429" s="6"/>
    </row>
    <row r="430" spans="1:15" x14ac:dyDescent="0.25">
      <c r="A430" s="1"/>
      <c r="B430" s="1"/>
      <c r="C430" s="6"/>
      <c r="F430" s="6"/>
      <c r="I430" s="6"/>
      <c r="L430" s="6"/>
      <c r="O430" s="6"/>
    </row>
    <row r="431" spans="1:15" x14ac:dyDescent="0.25">
      <c r="A431" s="1"/>
      <c r="B431" s="1"/>
      <c r="C431" s="6"/>
      <c r="F431" s="6"/>
      <c r="I431" s="6"/>
      <c r="L431" s="6"/>
      <c r="O431" s="6"/>
    </row>
    <row r="432" spans="1:15" x14ac:dyDescent="0.25">
      <c r="A432" s="1"/>
      <c r="B432" s="1"/>
      <c r="C432" s="6"/>
      <c r="F432" s="6"/>
      <c r="I432" s="6"/>
      <c r="L432" s="6"/>
      <c r="O432" s="6"/>
    </row>
    <row r="433" spans="1:15" x14ac:dyDescent="0.25">
      <c r="A433" s="1"/>
      <c r="B433" s="1"/>
      <c r="C433" s="6"/>
      <c r="F433" s="6"/>
      <c r="I433" s="6"/>
      <c r="L433" s="6"/>
      <c r="O433" s="6"/>
    </row>
  </sheetData>
  <mergeCells count="6">
    <mergeCell ref="C1:D1"/>
    <mergeCell ref="O1:P1"/>
    <mergeCell ref="A1:A2"/>
    <mergeCell ref="F1:G1"/>
    <mergeCell ref="I1:J1"/>
    <mergeCell ref="L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3"/>
  <sheetViews>
    <sheetView workbookViewId="0">
      <selection activeCell="A151" sqref="A151:I433"/>
    </sheetView>
  </sheetViews>
  <sheetFormatPr defaultRowHeight="15.75" x14ac:dyDescent="0.25"/>
  <cols>
    <col min="1" max="1" width="9.875" bestFit="1" customWidth="1"/>
    <col min="2" max="2" width="2.75" customWidth="1"/>
    <col min="3" max="3" width="11.375" bestFit="1" customWidth="1"/>
    <col min="4" max="4" width="9.875" bestFit="1" customWidth="1"/>
    <col min="5" max="5" width="11.125" bestFit="1" customWidth="1"/>
    <col min="6" max="6" width="13.875" bestFit="1" customWidth="1"/>
    <col min="7" max="7" width="14" bestFit="1" customWidth="1"/>
    <col min="8" max="8" width="11.75" customWidth="1"/>
    <col min="9" max="9" width="10.875" customWidth="1"/>
  </cols>
  <sheetData>
    <row r="1" spans="1:9" x14ac:dyDescent="0.25">
      <c r="A1" s="64" t="s">
        <v>9</v>
      </c>
      <c r="C1" s="62" t="s">
        <v>7</v>
      </c>
      <c r="D1" s="62"/>
      <c r="F1" s="62"/>
      <c r="G1" s="62"/>
    </row>
    <row r="2" spans="1:9" x14ac:dyDescent="0.25">
      <c r="A2" s="64"/>
      <c r="C2" s="58" t="s">
        <v>4</v>
      </c>
      <c r="D2" s="58" t="s">
        <v>5</v>
      </c>
      <c r="E2" t="s">
        <v>10</v>
      </c>
      <c r="F2" s="62"/>
      <c r="G2" s="62"/>
    </row>
    <row r="3" spans="1:9" x14ac:dyDescent="0.25">
      <c r="A3" s="1">
        <v>43101</v>
      </c>
      <c r="B3" s="1"/>
      <c r="C3">
        <v>18.329999999999998</v>
      </c>
      <c r="D3">
        <v>41188107</v>
      </c>
      <c r="E3" t="s">
        <v>11</v>
      </c>
      <c r="F3" t="s">
        <v>12</v>
      </c>
      <c r="G3" t="s">
        <v>13</v>
      </c>
      <c r="H3" s="2" t="s">
        <v>14</v>
      </c>
      <c r="I3" s="2" t="s">
        <v>15</v>
      </c>
    </row>
    <row r="4" spans="1:9" x14ac:dyDescent="0.25">
      <c r="A4" s="1">
        <v>43108</v>
      </c>
      <c r="B4" s="1"/>
      <c r="C4">
        <v>18.399999999999999</v>
      </c>
      <c r="D4">
        <v>22579775</v>
      </c>
      <c r="E4" s="6">
        <f>C4-C3</f>
        <v>7.0000000000000284E-2</v>
      </c>
      <c r="F4">
        <f>E4/C3</f>
        <v>3.8188761593017069E-3</v>
      </c>
      <c r="G4" s="7">
        <f>LN(C4)-LN(C3)</f>
        <v>3.8116027633265936E-3</v>
      </c>
      <c r="H4">
        <f>LN(C4)</f>
        <v>2.91235066461494</v>
      </c>
      <c r="I4">
        <f>LN(D4)</f>
        <v>16.932565152065727</v>
      </c>
    </row>
    <row r="5" spans="1:9" x14ac:dyDescent="0.25">
      <c r="A5" s="1">
        <v>43115</v>
      </c>
      <c r="B5" s="1"/>
      <c r="C5">
        <v>18.690000000000001</v>
      </c>
      <c r="D5">
        <v>23036108</v>
      </c>
      <c r="E5" s="6">
        <f t="shared" ref="E5:E68" si="0">C5-C4</f>
        <v>0.2900000000000027</v>
      </c>
      <c r="F5">
        <f t="shared" ref="F5:F68" si="1">E5/C4</f>
        <v>1.576086956521754E-2</v>
      </c>
      <c r="G5" s="7">
        <f t="shared" ref="G5:G68" si="2">LN(C5)-LN(C4)</f>
        <v>1.5637956852531776E-2</v>
      </c>
      <c r="H5">
        <f t="shared" ref="H5:H68" si="3">LN(C5)</f>
        <v>2.9279886214674717</v>
      </c>
      <c r="I5">
        <f t="shared" ref="I5:I68" si="4">LN(D5)</f>
        <v>16.952573455911654</v>
      </c>
    </row>
    <row r="6" spans="1:9" x14ac:dyDescent="0.25">
      <c r="A6" s="1">
        <v>43122</v>
      </c>
      <c r="B6" s="1"/>
      <c r="C6">
        <v>18.75</v>
      </c>
      <c r="D6">
        <v>33485287</v>
      </c>
      <c r="E6" s="6">
        <f t="shared" si="0"/>
        <v>5.9999999999998721E-2</v>
      </c>
      <c r="F6">
        <f t="shared" si="1"/>
        <v>3.210272873194153E-3</v>
      </c>
      <c r="G6" s="7">
        <f t="shared" si="2"/>
        <v>3.2051309489480317E-3</v>
      </c>
      <c r="H6">
        <f t="shared" si="3"/>
        <v>2.9311937524164198</v>
      </c>
      <c r="I6">
        <f t="shared" si="4"/>
        <v>17.3266167062915</v>
      </c>
    </row>
    <row r="7" spans="1:9" x14ac:dyDescent="0.25">
      <c r="A7" s="1">
        <v>43129</v>
      </c>
      <c r="B7" s="1"/>
      <c r="C7">
        <v>19.32</v>
      </c>
      <c r="D7">
        <v>35574133</v>
      </c>
      <c r="E7" s="6">
        <f t="shared" si="0"/>
        <v>0.57000000000000028</v>
      </c>
      <c r="F7">
        <f t="shared" si="1"/>
        <v>3.0400000000000014E-2</v>
      </c>
      <c r="G7" s="7">
        <f t="shared" si="2"/>
        <v>2.9947076367952352E-2</v>
      </c>
      <c r="H7">
        <f t="shared" si="3"/>
        <v>2.9611408287843721</v>
      </c>
      <c r="I7">
        <f t="shared" si="4"/>
        <v>17.387129330596128</v>
      </c>
    </row>
    <row r="8" spans="1:9" x14ac:dyDescent="0.25">
      <c r="A8" s="1">
        <v>43136</v>
      </c>
      <c r="B8" s="1"/>
      <c r="C8">
        <v>18.11</v>
      </c>
      <c r="D8">
        <v>33566633</v>
      </c>
      <c r="E8" s="6">
        <f t="shared" si="0"/>
        <v>-1.2100000000000009</v>
      </c>
      <c r="F8">
        <f t="shared" si="1"/>
        <v>-6.2629399585921369E-2</v>
      </c>
      <c r="G8" s="7">
        <f t="shared" si="2"/>
        <v>-6.4676556889049941E-2</v>
      </c>
      <c r="H8">
        <f t="shared" si="3"/>
        <v>2.8964642718953222</v>
      </c>
      <c r="I8">
        <f t="shared" si="4"/>
        <v>17.329043066041031</v>
      </c>
    </row>
    <row r="9" spans="1:9" x14ac:dyDescent="0.25">
      <c r="A9" s="1">
        <v>43143</v>
      </c>
      <c r="B9" s="1"/>
      <c r="C9">
        <v>20.05</v>
      </c>
      <c r="D9">
        <v>30650725</v>
      </c>
      <c r="E9" s="6">
        <f t="shared" si="0"/>
        <v>1.9400000000000013</v>
      </c>
      <c r="F9">
        <f t="shared" si="1"/>
        <v>0.10712313638873558</v>
      </c>
      <c r="G9" s="7">
        <f t="shared" si="2"/>
        <v>0.10176488185725585</v>
      </c>
      <c r="H9">
        <f t="shared" si="3"/>
        <v>2.998229153752578</v>
      </c>
      <c r="I9">
        <f t="shared" si="4"/>
        <v>17.238166874226607</v>
      </c>
    </row>
    <row r="10" spans="1:9" x14ac:dyDescent="0.25">
      <c r="A10" s="1">
        <v>43150</v>
      </c>
      <c r="B10" s="1"/>
      <c r="C10">
        <v>20.3</v>
      </c>
      <c r="D10">
        <v>20704569</v>
      </c>
      <c r="E10" s="6">
        <f t="shared" si="0"/>
        <v>0.25</v>
      </c>
      <c r="F10">
        <f t="shared" si="1"/>
        <v>1.2468827930174562E-2</v>
      </c>
      <c r="G10" s="7">
        <f t="shared" si="2"/>
        <v>1.239173229516366E-2</v>
      </c>
      <c r="H10">
        <f t="shared" si="3"/>
        <v>3.0106208860477417</v>
      </c>
      <c r="I10">
        <f t="shared" si="4"/>
        <v>16.845864958517179</v>
      </c>
    </row>
    <row r="11" spans="1:9" x14ac:dyDescent="0.25">
      <c r="A11" s="1">
        <v>43157</v>
      </c>
      <c r="B11" s="1"/>
      <c r="C11">
        <v>19.93</v>
      </c>
      <c r="D11">
        <v>26475671</v>
      </c>
      <c r="E11" s="6">
        <f t="shared" si="0"/>
        <v>-0.37000000000000099</v>
      </c>
      <c r="F11">
        <f t="shared" si="1"/>
        <v>-1.8226600985221723E-2</v>
      </c>
      <c r="G11" s="7">
        <f t="shared" si="2"/>
        <v>-1.8394751823038291E-2</v>
      </c>
      <c r="H11">
        <f t="shared" si="3"/>
        <v>2.9922261342247034</v>
      </c>
      <c r="I11">
        <f t="shared" si="4"/>
        <v>17.091736793795352</v>
      </c>
    </row>
    <row r="12" spans="1:9" x14ac:dyDescent="0.25">
      <c r="A12" s="1">
        <v>43164</v>
      </c>
      <c r="B12" s="1"/>
      <c r="C12">
        <v>19.93</v>
      </c>
      <c r="D12">
        <v>19500068</v>
      </c>
      <c r="E12" s="6">
        <f t="shared" si="0"/>
        <v>0</v>
      </c>
      <c r="F12">
        <f t="shared" si="1"/>
        <v>0</v>
      </c>
      <c r="G12" s="7">
        <f t="shared" si="2"/>
        <v>0</v>
      </c>
      <c r="H12">
        <f t="shared" si="3"/>
        <v>2.9922261342247034</v>
      </c>
      <c r="I12">
        <f t="shared" si="4"/>
        <v>16.785928510707382</v>
      </c>
    </row>
    <row r="13" spans="1:9" x14ac:dyDescent="0.25">
      <c r="A13" s="1">
        <v>43171</v>
      </c>
      <c r="B13" s="1"/>
      <c r="C13">
        <v>18.234999999999999</v>
      </c>
      <c r="D13">
        <v>37503834</v>
      </c>
      <c r="E13" s="6">
        <f t="shared" si="0"/>
        <v>-1.6950000000000003</v>
      </c>
      <c r="F13">
        <f t="shared" si="1"/>
        <v>-8.5047666833918734E-2</v>
      </c>
      <c r="G13" s="7">
        <f t="shared" si="2"/>
        <v>-8.8883309964059798E-2</v>
      </c>
      <c r="H13">
        <f t="shared" si="3"/>
        <v>2.9033428242606436</v>
      </c>
      <c r="I13">
        <f t="shared" si="4"/>
        <v>17.439953725714485</v>
      </c>
    </row>
    <row r="14" spans="1:9" x14ac:dyDescent="0.25">
      <c r="A14" s="1">
        <v>43178</v>
      </c>
      <c r="B14" s="1"/>
      <c r="C14">
        <v>19</v>
      </c>
      <c r="D14">
        <v>28380781</v>
      </c>
      <c r="E14" s="6">
        <f t="shared" si="0"/>
        <v>0.76500000000000057</v>
      </c>
      <c r="F14">
        <f t="shared" si="1"/>
        <v>4.195228955305734E-2</v>
      </c>
      <c r="G14" s="7">
        <f t="shared" si="2"/>
        <v>4.1096154905796656E-2</v>
      </c>
      <c r="H14">
        <f t="shared" si="3"/>
        <v>2.9444389791664403</v>
      </c>
      <c r="I14">
        <f t="shared" si="4"/>
        <v>17.161222748697366</v>
      </c>
    </row>
    <row r="15" spans="1:9" x14ac:dyDescent="0.25">
      <c r="A15" s="1">
        <v>43185</v>
      </c>
      <c r="B15" s="1"/>
      <c r="C15">
        <v>18.63</v>
      </c>
      <c r="D15">
        <v>19633946</v>
      </c>
      <c r="E15" s="6">
        <f t="shared" si="0"/>
        <v>-0.37000000000000099</v>
      </c>
      <c r="F15">
        <f t="shared" si="1"/>
        <v>-1.9473684210526369E-2</v>
      </c>
      <c r="G15" s="7">
        <f t="shared" si="2"/>
        <v>-1.9665794552943261E-2</v>
      </c>
      <c r="H15">
        <f t="shared" si="3"/>
        <v>2.924773184613497</v>
      </c>
      <c r="I15">
        <f t="shared" si="4"/>
        <v>16.792770564899762</v>
      </c>
    </row>
    <row r="16" spans="1:9" x14ac:dyDescent="0.25">
      <c r="A16" s="1">
        <v>43192</v>
      </c>
      <c r="B16" s="1"/>
      <c r="C16">
        <v>18.96</v>
      </c>
      <c r="D16">
        <v>18374604</v>
      </c>
      <c r="E16" s="6">
        <f t="shared" si="0"/>
        <v>0.33000000000000185</v>
      </c>
      <c r="F16">
        <f t="shared" si="1"/>
        <v>1.7713365539452595E-2</v>
      </c>
      <c r="G16" s="7">
        <f t="shared" si="2"/>
        <v>1.755831221337889E-2</v>
      </c>
      <c r="H16">
        <f t="shared" si="3"/>
        <v>2.9423314968268759</v>
      </c>
      <c r="I16">
        <f t="shared" si="4"/>
        <v>16.72648005181054</v>
      </c>
    </row>
    <row r="17" spans="1:9" x14ac:dyDescent="0.25">
      <c r="A17" s="1">
        <v>43199</v>
      </c>
      <c r="B17" s="1"/>
      <c r="C17">
        <v>13.5</v>
      </c>
      <c r="D17">
        <v>161500036</v>
      </c>
      <c r="E17" s="6">
        <f t="shared" si="0"/>
        <v>-5.4600000000000009</v>
      </c>
      <c r="F17">
        <f t="shared" si="1"/>
        <v>-0.28797468354430383</v>
      </c>
      <c r="G17" s="7">
        <f t="shared" si="2"/>
        <v>-0.33964181138249216</v>
      </c>
      <c r="H17">
        <f t="shared" si="3"/>
        <v>2.6026896854443837</v>
      </c>
      <c r="I17">
        <f t="shared" si="4"/>
        <v>18.900015923537179</v>
      </c>
    </row>
    <row r="18" spans="1:9" x14ac:dyDescent="0.25">
      <c r="A18" s="1">
        <v>43206</v>
      </c>
      <c r="B18" s="1"/>
      <c r="C18">
        <v>14.914999999999999</v>
      </c>
      <c r="D18">
        <v>65417200</v>
      </c>
      <c r="E18" s="6">
        <f t="shared" si="0"/>
        <v>1.4149999999999991</v>
      </c>
      <c r="F18">
        <f t="shared" si="1"/>
        <v>0.10481481481481475</v>
      </c>
      <c r="G18" s="7">
        <f t="shared" si="2"/>
        <v>9.9677732522327922E-2</v>
      </c>
      <c r="H18">
        <f t="shared" si="3"/>
        <v>2.7023674179667116</v>
      </c>
      <c r="I18">
        <f t="shared" si="4"/>
        <v>17.996295778791691</v>
      </c>
    </row>
    <row r="19" spans="1:9" x14ac:dyDescent="0.25">
      <c r="A19" s="1">
        <v>43213</v>
      </c>
      <c r="B19" s="1"/>
      <c r="C19">
        <v>14.6</v>
      </c>
      <c r="D19">
        <v>38281652</v>
      </c>
      <c r="E19" s="6">
        <f t="shared" si="0"/>
        <v>-0.3149999999999995</v>
      </c>
      <c r="F19">
        <f t="shared" si="1"/>
        <v>-2.1119678176332517E-2</v>
      </c>
      <c r="G19" s="7">
        <f t="shared" si="2"/>
        <v>-2.1345889252420758E-2</v>
      </c>
      <c r="H19">
        <f t="shared" si="3"/>
        <v>2.6810215287142909</v>
      </c>
      <c r="I19">
        <f t="shared" si="4"/>
        <v>17.460481279312727</v>
      </c>
    </row>
    <row r="20" spans="1:9" x14ac:dyDescent="0.25">
      <c r="A20" s="1">
        <v>43220</v>
      </c>
      <c r="B20" s="1"/>
      <c r="C20">
        <v>14.76</v>
      </c>
      <c r="D20">
        <v>21397055</v>
      </c>
      <c r="E20" s="6">
        <f t="shared" si="0"/>
        <v>0.16000000000000014</v>
      </c>
      <c r="F20">
        <f t="shared" si="1"/>
        <v>1.0958904109589052E-2</v>
      </c>
      <c r="G20" s="7">
        <f t="shared" si="2"/>
        <v>1.0899290458035615E-2</v>
      </c>
      <c r="H20">
        <f t="shared" si="3"/>
        <v>2.6919208191723265</v>
      </c>
      <c r="I20">
        <f t="shared" si="4"/>
        <v>16.878763853699585</v>
      </c>
    </row>
    <row r="21" spans="1:9" x14ac:dyDescent="0.25">
      <c r="A21" s="1">
        <v>43227</v>
      </c>
      <c r="B21" s="1"/>
      <c r="C21">
        <v>15.76</v>
      </c>
      <c r="D21">
        <v>21180081</v>
      </c>
      <c r="E21" s="6">
        <f t="shared" si="0"/>
        <v>1</v>
      </c>
      <c r="F21">
        <f t="shared" si="1"/>
        <v>6.7750677506775075E-2</v>
      </c>
      <c r="G21" s="7">
        <f t="shared" si="2"/>
        <v>6.5554265257406374E-2</v>
      </c>
      <c r="H21">
        <f t="shared" si="3"/>
        <v>2.7574750844297329</v>
      </c>
      <c r="I21">
        <f t="shared" si="4"/>
        <v>16.868571722492828</v>
      </c>
    </row>
    <row r="22" spans="1:9" x14ac:dyDescent="0.25">
      <c r="A22" s="1">
        <v>43234</v>
      </c>
      <c r="B22" s="1"/>
      <c r="C22">
        <v>14.65</v>
      </c>
      <c r="D22">
        <v>24079279</v>
      </c>
      <c r="E22" s="6">
        <f t="shared" si="0"/>
        <v>-1.1099999999999994</v>
      </c>
      <c r="F22">
        <f t="shared" si="1"/>
        <v>-7.0431472081218235E-2</v>
      </c>
      <c r="G22" s="7">
        <f t="shared" si="2"/>
        <v>-7.3034748966656515E-2</v>
      </c>
      <c r="H22">
        <f t="shared" si="3"/>
        <v>2.6844403354630764</v>
      </c>
      <c r="I22">
        <f t="shared" si="4"/>
        <v>16.996862236096163</v>
      </c>
    </row>
    <row r="23" spans="1:9" x14ac:dyDescent="0.25">
      <c r="A23" s="1">
        <v>43241</v>
      </c>
      <c r="B23" s="1"/>
      <c r="C23">
        <v>14.56</v>
      </c>
      <c r="D23">
        <v>50950813</v>
      </c>
      <c r="E23" s="6">
        <f t="shared" si="0"/>
        <v>-8.9999999999999858E-2</v>
      </c>
      <c r="F23">
        <f t="shared" si="1"/>
        <v>-6.143344709897601E-3</v>
      </c>
      <c r="G23" s="7">
        <f t="shared" si="2"/>
        <v>-6.1622926945363865E-3</v>
      </c>
      <c r="H23">
        <f t="shared" si="3"/>
        <v>2.67827804276854</v>
      </c>
      <c r="I23">
        <f t="shared" si="4"/>
        <v>17.746371274326112</v>
      </c>
    </row>
    <row r="24" spans="1:9" x14ac:dyDescent="0.25">
      <c r="A24" s="1">
        <v>43248</v>
      </c>
      <c r="B24" s="1"/>
      <c r="C24">
        <v>14.55</v>
      </c>
      <c r="D24">
        <v>44933668</v>
      </c>
      <c r="E24" s="6">
        <f t="shared" si="0"/>
        <v>-9.9999999999997868E-3</v>
      </c>
      <c r="F24">
        <f t="shared" si="1"/>
        <v>-6.8681318681317212E-4</v>
      </c>
      <c r="G24" s="7">
        <f t="shared" si="2"/>
        <v>-6.8704915103845465E-4</v>
      </c>
      <c r="H24">
        <f t="shared" si="3"/>
        <v>2.6775909936175015</v>
      </c>
      <c r="I24">
        <f t="shared" si="4"/>
        <v>17.62069791581785</v>
      </c>
    </row>
    <row r="25" spans="1:9" x14ac:dyDescent="0.25">
      <c r="A25" s="1">
        <v>43255</v>
      </c>
      <c r="B25" s="1"/>
      <c r="C25">
        <v>13.93</v>
      </c>
      <c r="D25">
        <v>33682048</v>
      </c>
      <c r="E25" s="6">
        <f t="shared" si="0"/>
        <v>-0.62000000000000099</v>
      </c>
      <c r="F25">
        <f t="shared" si="1"/>
        <v>-4.2611683848797315E-2</v>
      </c>
      <c r="G25" s="7">
        <f t="shared" si="2"/>
        <v>-4.3546205825787165E-2</v>
      </c>
      <c r="H25">
        <f t="shared" si="3"/>
        <v>2.6340447877917144</v>
      </c>
      <c r="I25">
        <f t="shared" si="4"/>
        <v>17.332475553090642</v>
      </c>
    </row>
    <row r="26" spans="1:9" x14ac:dyDescent="0.25">
      <c r="A26" s="1">
        <v>43262</v>
      </c>
      <c r="B26" s="1"/>
      <c r="C26">
        <v>13.65</v>
      </c>
      <c r="D26">
        <v>122758145</v>
      </c>
      <c r="E26" s="6">
        <f t="shared" si="0"/>
        <v>-0.27999999999999936</v>
      </c>
      <c r="F26">
        <f t="shared" si="1"/>
        <v>-2.0100502512562769E-2</v>
      </c>
      <c r="G26" s="7">
        <f t="shared" si="2"/>
        <v>-2.0305266160745461E-2</v>
      </c>
      <c r="H26">
        <f t="shared" si="3"/>
        <v>2.6137395216309689</v>
      </c>
      <c r="I26">
        <f t="shared" si="4"/>
        <v>18.625726676816367</v>
      </c>
    </row>
    <row r="27" spans="1:9" x14ac:dyDescent="0.25">
      <c r="A27" s="1">
        <v>43269</v>
      </c>
      <c r="B27" s="1"/>
      <c r="C27">
        <v>13.94</v>
      </c>
      <c r="D27">
        <v>34606134</v>
      </c>
      <c r="E27" s="6">
        <f t="shared" si="0"/>
        <v>0.28999999999999915</v>
      </c>
      <c r="F27">
        <f t="shared" si="1"/>
        <v>2.1245421245421184E-2</v>
      </c>
      <c r="G27" s="7">
        <f t="shared" si="2"/>
        <v>2.1022883701408812E-2</v>
      </c>
      <c r="H27">
        <f t="shared" si="3"/>
        <v>2.6347624053323777</v>
      </c>
      <c r="I27">
        <f t="shared" si="4"/>
        <v>17.35954150755213</v>
      </c>
    </row>
    <row r="28" spans="1:9" x14ac:dyDescent="0.25">
      <c r="A28" s="1">
        <v>43276</v>
      </c>
      <c r="B28" s="1"/>
      <c r="C28">
        <v>14.435</v>
      </c>
      <c r="D28">
        <v>46620652</v>
      </c>
      <c r="E28" s="6">
        <f t="shared" si="0"/>
        <v>0.49500000000000099</v>
      </c>
      <c r="F28">
        <f t="shared" si="1"/>
        <v>3.5509325681492183E-2</v>
      </c>
      <c r="G28" s="7">
        <f t="shared" si="2"/>
        <v>3.4893407782520924E-2</v>
      </c>
      <c r="H28">
        <f t="shared" si="3"/>
        <v>2.6696558131148986</v>
      </c>
      <c r="I28">
        <f t="shared" si="4"/>
        <v>17.657554176888077</v>
      </c>
    </row>
    <row r="29" spans="1:9" x14ac:dyDescent="0.25">
      <c r="A29" s="1">
        <v>43283</v>
      </c>
      <c r="B29" s="1"/>
      <c r="C29">
        <v>14.95</v>
      </c>
      <c r="D29">
        <v>32500365</v>
      </c>
      <c r="E29" s="6">
        <f t="shared" si="0"/>
        <v>0.51499999999999879</v>
      </c>
      <c r="F29">
        <f t="shared" si="1"/>
        <v>3.5677173536543039E-2</v>
      </c>
      <c r="G29" s="7">
        <f t="shared" si="2"/>
        <v>3.5055486721796925E-2</v>
      </c>
      <c r="H29">
        <f t="shared" si="3"/>
        <v>2.7047112998366956</v>
      </c>
      <c r="I29">
        <f t="shared" si="4"/>
        <v>17.296761878006134</v>
      </c>
    </row>
    <row r="30" spans="1:9" x14ac:dyDescent="0.25">
      <c r="A30" s="1">
        <v>43290</v>
      </c>
      <c r="B30" s="1"/>
      <c r="C30">
        <v>15.15</v>
      </c>
      <c r="D30">
        <v>41788381</v>
      </c>
      <c r="E30" s="6">
        <f t="shared" si="0"/>
        <v>0.20000000000000107</v>
      </c>
      <c r="F30">
        <f t="shared" si="1"/>
        <v>1.3377926421404755E-2</v>
      </c>
      <c r="G30" s="7">
        <f t="shared" si="2"/>
        <v>1.3289232118682826E-2</v>
      </c>
      <c r="H30">
        <f t="shared" si="3"/>
        <v>2.7180005319553784</v>
      </c>
      <c r="I30">
        <f t="shared" si="4"/>
        <v>17.548128892347957</v>
      </c>
    </row>
    <row r="31" spans="1:9" x14ac:dyDescent="0.25">
      <c r="A31" s="1">
        <v>43297</v>
      </c>
      <c r="B31" s="1"/>
      <c r="C31">
        <v>13.19</v>
      </c>
      <c r="D31">
        <v>181277608</v>
      </c>
      <c r="E31" s="6">
        <f t="shared" si="0"/>
        <v>-1.9600000000000009</v>
      </c>
      <c r="F31">
        <f t="shared" si="1"/>
        <v>-0.12937293729372942</v>
      </c>
      <c r="G31" s="7">
        <f t="shared" si="2"/>
        <v>-0.13854156522615524</v>
      </c>
      <c r="H31">
        <f t="shared" si="3"/>
        <v>2.5794589667292231</v>
      </c>
      <c r="I31">
        <f t="shared" si="4"/>
        <v>19.015540160099544</v>
      </c>
    </row>
    <row r="32" spans="1:9" x14ac:dyDescent="0.25">
      <c r="A32" s="1">
        <v>43304</v>
      </c>
      <c r="B32" s="1"/>
      <c r="C32">
        <v>13.725</v>
      </c>
      <c r="D32">
        <v>45146468</v>
      </c>
      <c r="E32" s="6">
        <f t="shared" si="0"/>
        <v>0.53500000000000014</v>
      </c>
      <c r="F32">
        <f t="shared" si="1"/>
        <v>4.0561031084154674E-2</v>
      </c>
      <c r="G32" s="7">
        <f t="shared" si="2"/>
        <v>3.9760020666371076E-2</v>
      </c>
      <c r="H32">
        <f t="shared" si="3"/>
        <v>2.6192189873955942</v>
      </c>
      <c r="I32">
        <f t="shared" si="4"/>
        <v>17.625422606638828</v>
      </c>
    </row>
    <row r="33" spans="1:9" x14ac:dyDescent="0.25">
      <c r="A33" s="1">
        <v>43311</v>
      </c>
      <c r="B33" s="1"/>
      <c r="C33">
        <v>13.04</v>
      </c>
      <c r="D33">
        <v>140384396</v>
      </c>
      <c r="E33" s="6">
        <f t="shared" si="0"/>
        <v>-0.6850000000000005</v>
      </c>
      <c r="F33">
        <f t="shared" si="1"/>
        <v>-4.990892531876142E-2</v>
      </c>
      <c r="G33" s="7">
        <f t="shared" si="2"/>
        <v>-5.1197430897087504E-2</v>
      </c>
      <c r="H33">
        <f t="shared" si="3"/>
        <v>2.5680215564985067</v>
      </c>
      <c r="I33">
        <f t="shared" si="4"/>
        <v>18.759894903778381</v>
      </c>
    </row>
    <row r="34" spans="1:9" x14ac:dyDescent="0.25">
      <c r="A34" s="1">
        <v>43318</v>
      </c>
      <c r="B34" s="1"/>
      <c r="C34">
        <v>11.16</v>
      </c>
      <c r="D34">
        <v>153398603</v>
      </c>
      <c r="E34" s="6">
        <f t="shared" si="0"/>
        <v>-1.879999999999999</v>
      </c>
      <c r="F34">
        <f t="shared" si="1"/>
        <v>-0.14417177914110424</v>
      </c>
      <c r="G34" s="7">
        <f t="shared" si="2"/>
        <v>-0.15568559954534189</v>
      </c>
      <c r="H34">
        <f t="shared" si="3"/>
        <v>2.4123359569531648</v>
      </c>
      <c r="I34">
        <f t="shared" si="4"/>
        <v>18.848550339945923</v>
      </c>
    </row>
    <row r="35" spans="1:9" x14ac:dyDescent="0.25">
      <c r="A35" s="1">
        <v>43325</v>
      </c>
      <c r="B35" s="1"/>
      <c r="C35">
        <v>11.48</v>
      </c>
      <c r="D35">
        <v>78565802</v>
      </c>
      <c r="E35" s="6">
        <f t="shared" si="0"/>
        <v>0.32000000000000028</v>
      </c>
      <c r="F35">
        <f t="shared" si="1"/>
        <v>2.8673835125448053E-2</v>
      </c>
      <c r="G35" s="7">
        <f t="shared" si="2"/>
        <v>2.8270433938255568E-2</v>
      </c>
      <c r="H35">
        <f t="shared" si="3"/>
        <v>2.4406063908914204</v>
      </c>
      <c r="I35">
        <f t="shared" si="4"/>
        <v>18.179447073662203</v>
      </c>
    </row>
    <row r="36" spans="1:9" x14ac:dyDescent="0.25">
      <c r="A36" s="1">
        <v>43332</v>
      </c>
      <c r="B36" s="1"/>
      <c r="C36">
        <v>10.48</v>
      </c>
      <c r="D36">
        <v>215284994</v>
      </c>
      <c r="E36" s="6">
        <f t="shared" si="0"/>
        <v>-1</v>
      </c>
      <c r="F36">
        <f t="shared" si="1"/>
        <v>-8.7108013937282222E-2</v>
      </c>
      <c r="G36" s="7">
        <f t="shared" si="2"/>
        <v>-9.1137711998524384E-2</v>
      </c>
      <c r="H36">
        <f t="shared" si="3"/>
        <v>2.349468678892896</v>
      </c>
      <c r="I36">
        <f t="shared" si="4"/>
        <v>19.187473261809885</v>
      </c>
    </row>
    <row r="37" spans="1:9" x14ac:dyDescent="0.25">
      <c r="A37" s="1">
        <v>43339</v>
      </c>
      <c r="B37" s="1"/>
      <c r="C37">
        <v>10.855</v>
      </c>
      <c r="D37">
        <v>30321489</v>
      </c>
      <c r="E37" s="6">
        <f t="shared" si="0"/>
        <v>0.375</v>
      </c>
      <c r="F37">
        <f t="shared" si="1"/>
        <v>3.57824427480916E-2</v>
      </c>
      <c r="G37" s="7">
        <f t="shared" si="2"/>
        <v>3.5157124437359411E-2</v>
      </c>
      <c r="H37">
        <f t="shared" si="3"/>
        <v>2.3846258033302554</v>
      </c>
      <c r="I37">
        <f t="shared" si="4"/>
        <v>17.227367227031294</v>
      </c>
    </row>
    <row r="38" spans="1:9" x14ac:dyDescent="0.25">
      <c r="A38" s="1">
        <v>43346</v>
      </c>
      <c r="B38" s="1"/>
      <c r="C38">
        <v>10.25</v>
      </c>
      <c r="D38">
        <v>71262791</v>
      </c>
      <c r="E38" s="6">
        <f t="shared" si="0"/>
        <v>-0.60500000000000043</v>
      </c>
      <c r="F38">
        <f t="shared" si="1"/>
        <v>-5.5734684477199481E-2</v>
      </c>
      <c r="G38" s="7">
        <f t="shared" si="2"/>
        <v>-5.7348097745838267E-2</v>
      </c>
      <c r="H38">
        <f t="shared" si="3"/>
        <v>2.3272777055844172</v>
      </c>
      <c r="I38">
        <f t="shared" si="4"/>
        <v>18.08188488380776</v>
      </c>
    </row>
    <row r="39" spans="1:9" x14ac:dyDescent="0.25">
      <c r="A39" s="1">
        <v>43353</v>
      </c>
      <c r="B39" s="1"/>
      <c r="C39">
        <v>11.45</v>
      </c>
      <c r="D39">
        <v>195034178</v>
      </c>
      <c r="E39" s="6">
        <f t="shared" si="0"/>
        <v>1.1999999999999993</v>
      </c>
      <c r="F39">
        <f t="shared" si="1"/>
        <v>0.11707317073170725</v>
      </c>
      <c r="G39" s="7">
        <f t="shared" si="2"/>
        <v>0.1107120244158315</v>
      </c>
      <c r="H39">
        <f t="shared" si="3"/>
        <v>2.4379897300002487</v>
      </c>
      <c r="I39">
        <f t="shared" si="4"/>
        <v>19.088685372964587</v>
      </c>
    </row>
    <row r="40" spans="1:9" x14ac:dyDescent="0.25">
      <c r="A40" s="1">
        <v>43360</v>
      </c>
      <c r="B40" s="1"/>
      <c r="C40">
        <v>11.885</v>
      </c>
      <c r="D40">
        <v>143931568</v>
      </c>
      <c r="E40" s="6">
        <f t="shared" si="0"/>
        <v>0.4350000000000005</v>
      </c>
      <c r="F40">
        <f t="shared" si="1"/>
        <v>3.7991266375545896E-2</v>
      </c>
      <c r="G40" s="7">
        <f t="shared" si="2"/>
        <v>3.728737081190836E-2</v>
      </c>
      <c r="H40">
        <f t="shared" si="3"/>
        <v>2.475277100812157</v>
      </c>
      <c r="I40">
        <f t="shared" si="4"/>
        <v>18.784848522364186</v>
      </c>
    </row>
    <row r="41" spans="1:9" x14ac:dyDescent="0.25">
      <c r="A41" s="1">
        <v>43367</v>
      </c>
      <c r="B41" s="1"/>
      <c r="C41">
        <v>12.68</v>
      </c>
      <c r="D41">
        <v>107034200</v>
      </c>
      <c r="E41" s="6">
        <f t="shared" si="0"/>
        <v>0.79499999999999993</v>
      </c>
      <c r="F41">
        <f t="shared" si="1"/>
        <v>6.6891039124947413E-2</v>
      </c>
      <c r="G41" s="7">
        <f t="shared" si="2"/>
        <v>6.4748848196922726E-2</v>
      </c>
      <c r="H41">
        <f t="shared" si="3"/>
        <v>2.5400259490090797</v>
      </c>
      <c r="I41">
        <f t="shared" si="4"/>
        <v>18.488658967524842</v>
      </c>
    </row>
    <row r="42" spans="1:9" x14ac:dyDescent="0.25">
      <c r="A42" s="1">
        <v>43374</v>
      </c>
      <c r="B42" s="1"/>
      <c r="C42">
        <v>11.484999999999999</v>
      </c>
      <c r="D42">
        <v>165302332</v>
      </c>
      <c r="E42" s="6">
        <f t="shared" si="0"/>
        <v>-1.1950000000000003</v>
      </c>
      <c r="F42">
        <f t="shared" si="1"/>
        <v>-9.4242902208201917E-2</v>
      </c>
      <c r="G42" s="7">
        <f t="shared" si="2"/>
        <v>-9.8984112868018226E-2</v>
      </c>
      <c r="H42">
        <f t="shared" si="3"/>
        <v>2.4410418361410615</v>
      </c>
      <c r="I42">
        <f t="shared" si="4"/>
        <v>18.92328667037474</v>
      </c>
    </row>
    <row r="43" spans="1:9" x14ac:dyDescent="0.25">
      <c r="A43" s="1">
        <v>43381</v>
      </c>
      <c r="B43" s="1"/>
      <c r="C43">
        <v>11.84</v>
      </c>
      <c r="D43">
        <v>297677794</v>
      </c>
      <c r="E43" s="6">
        <f t="shared" si="0"/>
        <v>0.35500000000000043</v>
      </c>
      <c r="F43">
        <f t="shared" si="1"/>
        <v>3.0909882455376618E-2</v>
      </c>
      <c r="G43" s="7">
        <f t="shared" si="2"/>
        <v>3.0441793314798016E-2</v>
      </c>
      <c r="H43">
        <f t="shared" si="3"/>
        <v>2.4714836294558595</v>
      </c>
      <c r="I43">
        <f t="shared" si="4"/>
        <v>19.511522231332883</v>
      </c>
    </row>
    <row r="44" spans="1:9" x14ac:dyDescent="0.25">
      <c r="A44" s="1">
        <v>43388</v>
      </c>
      <c r="B44" s="1"/>
      <c r="C44">
        <v>11.38</v>
      </c>
      <c r="D44">
        <v>110282094</v>
      </c>
      <c r="E44" s="6">
        <f t="shared" si="0"/>
        <v>-0.45999999999999908</v>
      </c>
      <c r="F44">
        <f t="shared" si="1"/>
        <v>-3.8851351351351274E-2</v>
      </c>
      <c r="G44" s="7">
        <f t="shared" si="2"/>
        <v>-3.9626200757674646E-2</v>
      </c>
      <c r="H44">
        <f t="shared" si="3"/>
        <v>2.4318574286981849</v>
      </c>
      <c r="I44">
        <f t="shared" si="4"/>
        <v>18.518552131970068</v>
      </c>
    </row>
    <row r="45" spans="1:9" x14ac:dyDescent="0.25">
      <c r="A45" s="1">
        <v>43395</v>
      </c>
      <c r="B45" s="1"/>
      <c r="C45">
        <v>11.115</v>
      </c>
      <c r="D45">
        <v>328103233</v>
      </c>
      <c r="E45" s="6">
        <f t="shared" si="0"/>
        <v>-0.26500000000000057</v>
      </c>
      <c r="F45">
        <f t="shared" si="1"/>
        <v>-2.3286467486819028E-2</v>
      </c>
      <c r="G45" s="7">
        <f t="shared" si="2"/>
        <v>-2.3561881282025077E-2</v>
      </c>
      <c r="H45">
        <f t="shared" si="3"/>
        <v>2.4082955474161598</v>
      </c>
      <c r="I45">
        <f t="shared" si="4"/>
        <v>19.608838851585922</v>
      </c>
    </row>
    <row r="46" spans="1:9" x14ac:dyDescent="0.25">
      <c r="A46" s="1">
        <v>43402</v>
      </c>
      <c r="B46" s="1"/>
      <c r="C46">
        <v>11.935</v>
      </c>
      <c r="D46">
        <v>285699246</v>
      </c>
      <c r="E46" s="6">
        <f t="shared" si="0"/>
        <v>0.82000000000000028</v>
      </c>
      <c r="F46">
        <f t="shared" si="1"/>
        <v>7.3774179037336962E-2</v>
      </c>
      <c r="G46" s="7">
        <f t="shared" si="2"/>
        <v>7.117971237463383E-2</v>
      </c>
      <c r="H46">
        <f t="shared" si="3"/>
        <v>2.4794752597907936</v>
      </c>
      <c r="I46">
        <f t="shared" si="4"/>
        <v>19.470450228065562</v>
      </c>
    </row>
    <row r="47" spans="1:9" x14ac:dyDescent="0.25">
      <c r="A47" s="1">
        <v>43409</v>
      </c>
      <c r="B47" s="1"/>
      <c r="C47">
        <v>12</v>
      </c>
      <c r="D47">
        <v>105475980</v>
      </c>
      <c r="E47" s="6">
        <f t="shared" si="0"/>
        <v>6.4999999999999503E-2</v>
      </c>
      <c r="F47">
        <f t="shared" si="1"/>
        <v>5.4461667364892755E-3</v>
      </c>
      <c r="G47" s="7">
        <f t="shared" si="2"/>
        <v>5.4313899972067148E-3</v>
      </c>
      <c r="H47">
        <f t="shared" si="3"/>
        <v>2.4849066497880004</v>
      </c>
      <c r="I47">
        <f t="shared" si="4"/>
        <v>18.47399380723277</v>
      </c>
    </row>
    <row r="48" spans="1:9" x14ac:dyDescent="0.25">
      <c r="A48" s="1">
        <v>43416</v>
      </c>
      <c r="B48" s="1"/>
      <c r="C48">
        <v>12.12</v>
      </c>
      <c r="D48">
        <v>100304163</v>
      </c>
      <c r="E48" s="6">
        <f t="shared" si="0"/>
        <v>0.11999999999999922</v>
      </c>
      <c r="F48">
        <f t="shared" si="1"/>
        <v>9.9999999999999343E-3</v>
      </c>
      <c r="G48" s="7">
        <f t="shared" si="2"/>
        <v>9.9503308531678769E-3</v>
      </c>
      <c r="H48">
        <f t="shared" si="3"/>
        <v>2.4948569806411682</v>
      </c>
      <c r="I48">
        <f t="shared" si="4"/>
        <v>18.423717757554385</v>
      </c>
    </row>
    <row r="49" spans="1:9" x14ac:dyDescent="0.25">
      <c r="A49" s="1">
        <v>43423</v>
      </c>
      <c r="B49" s="1"/>
      <c r="C49">
        <v>12.07</v>
      </c>
      <c r="D49">
        <v>38112377</v>
      </c>
      <c r="E49" s="6">
        <f t="shared" si="0"/>
        <v>-4.9999999999998934E-2</v>
      </c>
      <c r="F49">
        <f t="shared" si="1"/>
        <v>-4.1254125412540374E-3</v>
      </c>
      <c r="G49" s="7">
        <f t="shared" si="2"/>
        <v>-4.1339455317279672E-3</v>
      </c>
      <c r="H49">
        <f t="shared" si="3"/>
        <v>2.4907230351094403</v>
      </c>
      <c r="I49">
        <f t="shared" si="4"/>
        <v>17.456049642985803</v>
      </c>
    </row>
    <row r="50" spans="1:9" x14ac:dyDescent="0.25">
      <c r="A50" s="1">
        <v>43430</v>
      </c>
      <c r="B50" s="1"/>
      <c r="C50">
        <v>11.855</v>
      </c>
      <c r="D50">
        <v>38848008</v>
      </c>
      <c r="E50" s="6">
        <f t="shared" si="0"/>
        <v>-0.21499999999999986</v>
      </c>
      <c r="F50">
        <f t="shared" si="1"/>
        <v>-1.7812758906379442E-2</v>
      </c>
      <c r="G50" s="7">
        <f t="shared" si="2"/>
        <v>-1.7973315592071604E-2</v>
      </c>
      <c r="H50">
        <f t="shared" si="3"/>
        <v>2.4727497195173687</v>
      </c>
      <c r="I50">
        <f t="shared" si="4"/>
        <v>17.475167359332094</v>
      </c>
    </row>
    <row r="51" spans="1:9" x14ac:dyDescent="0.25">
      <c r="A51" s="1">
        <v>43437</v>
      </c>
      <c r="B51" s="1"/>
      <c r="C51">
        <v>11.69</v>
      </c>
      <c r="D51">
        <v>41669359</v>
      </c>
      <c r="E51" s="6">
        <f t="shared" si="0"/>
        <v>-0.16500000000000092</v>
      </c>
      <c r="F51">
        <f t="shared" si="1"/>
        <v>-1.3918177983973084E-2</v>
      </c>
      <c r="G51" s="7">
        <f t="shared" si="2"/>
        <v>-1.401594403339157E-2</v>
      </c>
      <c r="H51">
        <f t="shared" si="3"/>
        <v>2.4587337754839771</v>
      </c>
      <c r="I51">
        <f t="shared" si="4"/>
        <v>17.545276620510943</v>
      </c>
    </row>
    <row r="52" spans="1:9" x14ac:dyDescent="0.25">
      <c r="A52" s="1">
        <v>43444</v>
      </c>
      <c r="B52" s="1"/>
      <c r="C52">
        <v>10.99</v>
      </c>
      <c r="D52">
        <v>37076340</v>
      </c>
      <c r="E52" s="6">
        <f t="shared" si="0"/>
        <v>-0.69999999999999929</v>
      </c>
      <c r="F52">
        <f t="shared" si="1"/>
        <v>-5.9880239520958028E-2</v>
      </c>
      <c r="G52" s="7">
        <f t="shared" si="2"/>
        <v>-6.1748007068447297E-2</v>
      </c>
      <c r="H52">
        <f t="shared" si="3"/>
        <v>2.3969857684155298</v>
      </c>
      <c r="I52">
        <f t="shared" si="4"/>
        <v>17.428489588288603</v>
      </c>
    </row>
    <row r="53" spans="1:9" x14ac:dyDescent="0.25">
      <c r="A53" s="1">
        <v>43451</v>
      </c>
      <c r="B53" s="1"/>
      <c r="C53">
        <v>10.8</v>
      </c>
      <c r="D53">
        <v>40417094</v>
      </c>
      <c r="E53" s="6">
        <f t="shared" si="0"/>
        <v>-0.1899999999999995</v>
      </c>
      <c r="F53">
        <f t="shared" si="1"/>
        <v>-1.7288444040036353E-2</v>
      </c>
      <c r="G53" s="7">
        <f t="shared" si="2"/>
        <v>-1.7439634285355776E-2</v>
      </c>
      <c r="H53">
        <f t="shared" si="3"/>
        <v>2.379546134130174</v>
      </c>
      <c r="I53">
        <f t="shared" si="4"/>
        <v>17.514763372253736</v>
      </c>
    </row>
    <row r="54" spans="1:9" x14ac:dyDescent="0.25">
      <c r="A54" s="1">
        <v>43458</v>
      </c>
      <c r="B54" s="1"/>
      <c r="C54">
        <v>10.815</v>
      </c>
      <c r="D54">
        <v>10914408</v>
      </c>
      <c r="E54" s="6">
        <f t="shared" si="0"/>
        <v>1.4999999999998792E-2</v>
      </c>
      <c r="F54">
        <f t="shared" si="1"/>
        <v>1.3888888888887771E-3</v>
      </c>
      <c r="G54" s="7">
        <f t="shared" si="2"/>
        <v>1.3879252748481008E-3</v>
      </c>
      <c r="H54">
        <f t="shared" si="3"/>
        <v>2.3809340594050221</v>
      </c>
      <c r="I54">
        <f t="shared" si="4"/>
        <v>16.20559430920715</v>
      </c>
    </row>
    <row r="55" spans="1:9" x14ac:dyDescent="0.25">
      <c r="A55" s="1">
        <v>43465</v>
      </c>
      <c r="B55" s="1"/>
      <c r="C55">
        <v>11.41</v>
      </c>
      <c r="D55">
        <v>10717520</v>
      </c>
      <c r="E55" s="6">
        <f t="shared" si="0"/>
        <v>0.59500000000000064</v>
      </c>
      <c r="F55">
        <f t="shared" si="1"/>
        <v>5.5016181229773524E-2</v>
      </c>
      <c r="G55" s="7">
        <f t="shared" si="2"/>
        <v>5.3556104468962307E-2</v>
      </c>
      <c r="H55">
        <f t="shared" si="3"/>
        <v>2.4344901638739844</v>
      </c>
      <c r="I55">
        <f t="shared" si="4"/>
        <v>16.187390343559361</v>
      </c>
    </row>
    <row r="56" spans="1:9" x14ac:dyDescent="0.25">
      <c r="A56" s="1">
        <v>43472</v>
      </c>
      <c r="B56" s="1"/>
      <c r="C56">
        <v>11.84</v>
      </c>
      <c r="D56">
        <v>27713990</v>
      </c>
      <c r="E56" s="6">
        <f t="shared" si="0"/>
        <v>0.42999999999999972</v>
      </c>
      <c r="F56">
        <f t="shared" si="1"/>
        <v>3.7686240140227846E-2</v>
      </c>
      <c r="G56" s="7">
        <f t="shared" si="2"/>
        <v>3.6993465581875107E-2</v>
      </c>
      <c r="H56">
        <f t="shared" si="3"/>
        <v>2.4714836294558595</v>
      </c>
      <c r="I56">
        <f t="shared" si="4"/>
        <v>17.137447897812269</v>
      </c>
    </row>
    <row r="57" spans="1:9" x14ac:dyDescent="0.25">
      <c r="A57" s="1">
        <v>43479</v>
      </c>
      <c r="B57" s="1"/>
      <c r="C57">
        <v>12.895</v>
      </c>
      <c r="D57">
        <v>21785192</v>
      </c>
      <c r="E57" s="6">
        <f t="shared" si="0"/>
        <v>1.0549999999999997</v>
      </c>
      <c r="F57">
        <f t="shared" si="1"/>
        <v>8.9104729729729701E-2</v>
      </c>
      <c r="G57" s="7">
        <f t="shared" si="2"/>
        <v>8.5356009877448624E-2</v>
      </c>
      <c r="H57">
        <f t="shared" si="3"/>
        <v>2.5568396393333082</v>
      </c>
      <c r="I57">
        <f t="shared" si="4"/>
        <v>16.896741030898561</v>
      </c>
    </row>
    <row r="58" spans="1:9" x14ac:dyDescent="0.25">
      <c r="A58" s="1">
        <v>43486</v>
      </c>
      <c r="B58" s="1"/>
      <c r="C58">
        <v>13.065</v>
      </c>
      <c r="D58">
        <v>24267572</v>
      </c>
      <c r="E58" s="6">
        <f t="shared" si="0"/>
        <v>0.16999999999999993</v>
      </c>
      <c r="F58">
        <f t="shared" si="1"/>
        <v>1.3183404420317948E-2</v>
      </c>
      <c r="G58" s="7">
        <f t="shared" si="2"/>
        <v>1.3097259639267556E-2</v>
      </c>
      <c r="H58">
        <f t="shared" si="3"/>
        <v>2.5699368989725757</v>
      </c>
      <c r="I58">
        <f t="shared" si="4"/>
        <v>17.004651531495199</v>
      </c>
    </row>
    <row r="59" spans="1:9" x14ac:dyDescent="0.25">
      <c r="A59" s="1">
        <v>43493</v>
      </c>
      <c r="B59" s="1"/>
      <c r="C59">
        <v>13.5</v>
      </c>
      <c r="D59">
        <v>23092675</v>
      </c>
      <c r="E59" s="6">
        <f t="shared" si="0"/>
        <v>0.4350000000000005</v>
      </c>
      <c r="F59">
        <f t="shared" si="1"/>
        <v>3.3295063145809455E-2</v>
      </c>
      <c r="G59" s="7">
        <f t="shared" si="2"/>
        <v>3.2752786471808015E-2</v>
      </c>
      <c r="H59">
        <f t="shared" si="3"/>
        <v>2.6026896854443837</v>
      </c>
      <c r="I59">
        <f t="shared" si="4"/>
        <v>16.955026025638222</v>
      </c>
    </row>
    <row r="60" spans="1:9" x14ac:dyDescent="0.25">
      <c r="A60" s="1">
        <v>43500</v>
      </c>
      <c r="B60" s="1"/>
      <c r="C60">
        <v>12.88</v>
      </c>
      <c r="D60">
        <v>20455154</v>
      </c>
      <c r="E60" s="6">
        <f t="shared" si="0"/>
        <v>-0.61999999999999922</v>
      </c>
      <c r="F60">
        <f t="shared" si="1"/>
        <v>-4.592592592592587E-2</v>
      </c>
      <c r="G60" s="7">
        <f t="shared" si="2"/>
        <v>-4.7013964768176209E-2</v>
      </c>
      <c r="H60">
        <f t="shared" si="3"/>
        <v>2.5556757206762075</v>
      </c>
      <c r="I60">
        <f t="shared" si="4"/>
        <v>16.833745438038878</v>
      </c>
    </row>
    <row r="61" spans="1:9" x14ac:dyDescent="0.25">
      <c r="A61" s="1">
        <v>43507</v>
      </c>
      <c r="B61" s="1"/>
      <c r="C61">
        <v>12.66</v>
      </c>
      <c r="D61">
        <v>42316222</v>
      </c>
      <c r="E61" s="6">
        <f t="shared" si="0"/>
        <v>-0.22000000000000064</v>
      </c>
      <c r="F61">
        <f t="shared" si="1"/>
        <v>-1.7080745341614956E-2</v>
      </c>
      <c r="G61" s="7">
        <f t="shared" si="2"/>
        <v>-1.7228303960177271E-2</v>
      </c>
      <c r="H61">
        <f t="shared" si="3"/>
        <v>2.5384474167160302</v>
      </c>
      <c r="I61">
        <f t="shared" si="4"/>
        <v>17.560681069317596</v>
      </c>
    </row>
    <row r="62" spans="1:9" x14ac:dyDescent="0.25">
      <c r="A62" s="1">
        <v>43514</v>
      </c>
      <c r="B62" s="1"/>
      <c r="C62">
        <v>12.664999999999999</v>
      </c>
      <c r="D62">
        <v>21665332</v>
      </c>
      <c r="E62" s="6">
        <f t="shared" si="0"/>
        <v>4.9999999999990052E-3</v>
      </c>
      <c r="F62">
        <f t="shared" si="1"/>
        <v>3.9494470774083772E-4</v>
      </c>
      <c r="G62" s="7">
        <f t="shared" si="2"/>
        <v>3.94866737608357E-4</v>
      </c>
      <c r="H62">
        <f t="shared" si="3"/>
        <v>2.5388422834536386</v>
      </c>
      <c r="I62">
        <f t="shared" si="4"/>
        <v>16.891223937294445</v>
      </c>
    </row>
    <row r="63" spans="1:9" x14ac:dyDescent="0.25">
      <c r="A63" s="1">
        <v>43521</v>
      </c>
      <c r="B63" s="1"/>
      <c r="C63">
        <v>12.55</v>
      </c>
      <c r="D63">
        <v>20333981</v>
      </c>
      <c r="E63" s="6">
        <f t="shared" si="0"/>
        <v>-0.11499999999999844</v>
      </c>
      <c r="F63">
        <f t="shared" si="1"/>
        <v>-9.0801421239635558E-3</v>
      </c>
      <c r="G63" s="7">
        <f t="shared" si="2"/>
        <v>-9.1216178758455335E-3</v>
      </c>
      <c r="H63">
        <f t="shared" si="3"/>
        <v>2.5297206655777931</v>
      </c>
      <c r="I63">
        <f t="shared" si="4"/>
        <v>16.827803985421212</v>
      </c>
    </row>
    <row r="64" spans="1:9" x14ac:dyDescent="0.25">
      <c r="A64" s="1">
        <v>43528</v>
      </c>
      <c r="B64" s="1"/>
      <c r="C64">
        <v>12.21</v>
      </c>
      <c r="D64">
        <v>19344678</v>
      </c>
      <c r="E64" s="6">
        <f t="shared" si="0"/>
        <v>-0.33999999999999986</v>
      </c>
      <c r="F64">
        <f t="shared" si="1"/>
        <v>-2.7091633466135447E-2</v>
      </c>
      <c r="G64" s="7">
        <f t="shared" si="2"/>
        <v>-2.7465377455179851E-2</v>
      </c>
      <c r="H64">
        <f t="shared" si="3"/>
        <v>2.5022552881226132</v>
      </c>
      <c r="I64">
        <f t="shared" si="4"/>
        <v>16.77792790085028</v>
      </c>
    </row>
    <row r="65" spans="1:9" x14ac:dyDescent="0.25">
      <c r="A65" s="1">
        <v>43535</v>
      </c>
      <c r="B65" s="1"/>
      <c r="C65">
        <v>12.6</v>
      </c>
      <c r="D65">
        <v>20851838</v>
      </c>
      <c r="E65" s="6">
        <f t="shared" si="0"/>
        <v>0.38999999999999879</v>
      </c>
      <c r="F65">
        <f t="shared" si="1"/>
        <v>3.1941031941031837E-2</v>
      </c>
      <c r="G65" s="7">
        <f t="shared" si="2"/>
        <v>3.1441525834818851E-2</v>
      </c>
      <c r="H65">
        <f t="shared" si="3"/>
        <v>2.5336968139574321</v>
      </c>
      <c r="I65">
        <f t="shared" si="4"/>
        <v>16.852952655801012</v>
      </c>
    </row>
    <row r="66" spans="1:9" x14ac:dyDescent="0.25">
      <c r="A66" s="1">
        <v>43542</v>
      </c>
      <c r="B66" s="1"/>
      <c r="C66">
        <v>12.95</v>
      </c>
      <c r="D66">
        <v>20556064</v>
      </c>
      <c r="E66" s="6">
        <f t="shared" si="0"/>
        <v>0.34999999999999964</v>
      </c>
      <c r="F66">
        <f t="shared" si="1"/>
        <v>2.7777777777777752E-2</v>
      </c>
      <c r="G66" s="7">
        <f t="shared" si="2"/>
        <v>2.7398974188114433E-2</v>
      </c>
      <c r="H66">
        <f t="shared" si="3"/>
        <v>2.5610957881455465</v>
      </c>
      <c r="I66">
        <f t="shared" si="4"/>
        <v>16.838666540535606</v>
      </c>
    </row>
    <row r="67" spans="1:9" x14ac:dyDescent="0.25">
      <c r="A67" s="1">
        <v>43549</v>
      </c>
      <c r="B67" s="1"/>
      <c r="C67">
        <v>13.26</v>
      </c>
      <c r="D67">
        <v>56699461</v>
      </c>
      <c r="E67" s="6">
        <f t="shared" si="0"/>
        <v>0.3100000000000005</v>
      </c>
      <c r="F67">
        <f t="shared" si="1"/>
        <v>2.3938223938223979E-2</v>
      </c>
      <c r="G67" s="7">
        <f t="shared" si="2"/>
        <v>2.365619661217E-2</v>
      </c>
      <c r="H67">
        <f t="shared" si="3"/>
        <v>2.5847519847577165</v>
      </c>
      <c r="I67">
        <f t="shared" si="4"/>
        <v>17.853275262479958</v>
      </c>
    </row>
    <row r="68" spans="1:9" x14ac:dyDescent="0.25">
      <c r="A68" s="1">
        <v>43556</v>
      </c>
      <c r="B68" s="1"/>
      <c r="C68">
        <v>14.14</v>
      </c>
      <c r="D68">
        <v>33198204</v>
      </c>
      <c r="E68" s="6">
        <f t="shared" si="0"/>
        <v>0.88000000000000078</v>
      </c>
      <c r="F68">
        <f t="shared" si="1"/>
        <v>6.6365007541478185E-2</v>
      </c>
      <c r="G68" s="7">
        <f t="shared" si="2"/>
        <v>6.4255675710710225E-2</v>
      </c>
      <c r="H68">
        <f t="shared" si="3"/>
        <v>2.6490076604684267</v>
      </c>
      <c r="I68">
        <f t="shared" si="4"/>
        <v>17.318006336037911</v>
      </c>
    </row>
    <row r="69" spans="1:9" x14ac:dyDescent="0.25">
      <c r="A69" s="1">
        <v>43563</v>
      </c>
      <c r="B69" s="1"/>
      <c r="C69">
        <v>15.2</v>
      </c>
      <c r="D69">
        <v>39627291</v>
      </c>
      <c r="E69" s="6">
        <f t="shared" ref="E69:E132" si="5">C69-C68</f>
        <v>1.0599999999999987</v>
      </c>
      <c r="F69">
        <f t="shared" ref="F69:F132" si="6">E69/C68</f>
        <v>7.4964639321074875E-2</v>
      </c>
      <c r="G69" s="7">
        <f t="shared" ref="G69:G132" si="7">LN(C69)-LN(C68)</f>
        <v>7.2287767383803825E-2</v>
      </c>
      <c r="H69">
        <f t="shared" ref="H69:H132" si="8">LN(C69)</f>
        <v>2.7212954278522306</v>
      </c>
      <c r="I69">
        <f t="shared" ref="I69:I132" si="9">LN(D69)</f>
        <v>17.495028605525079</v>
      </c>
    </row>
    <row r="70" spans="1:9" x14ac:dyDescent="0.25">
      <c r="A70" s="1">
        <v>43570</v>
      </c>
      <c r="B70" s="1"/>
      <c r="C70">
        <v>14.8</v>
      </c>
      <c r="D70">
        <v>28229351</v>
      </c>
      <c r="E70" s="6">
        <f t="shared" si="5"/>
        <v>-0.39999999999999858</v>
      </c>
      <c r="F70">
        <f t="shared" si="6"/>
        <v>-2.6315789473684119E-2</v>
      </c>
      <c r="G70" s="7">
        <f t="shared" si="7"/>
        <v>-2.6668247082161312E-2</v>
      </c>
      <c r="H70">
        <f t="shared" si="8"/>
        <v>2.6946271807700692</v>
      </c>
      <c r="I70">
        <f t="shared" si="9"/>
        <v>17.155872810238165</v>
      </c>
    </row>
    <row r="71" spans="1:9" x14ac:dyDescent="0.25">
      <c r="A71" s="1">
        <v>43577</v>
      </c>
      <c r="B71" s="1"/>
      <c r="C71">
        <v>14.035</v>
      </c>
      <c r="D71">
        <v>30007674</v>
      </c>
      <c r="E71" s="6">
        <f t="shared" si="5"/>
        <v>-0.76500000000000057</v>
      </c>
      <c r="F71">
        <f t="shared" si="6"/>
        <v>-5.1689189189189223E-2</v>
      </c>
      <c r="G71" s="7">
        <f t="shared" si="7"/>
        <v>-5.3072970956223209E-2</v>
      </c>
      <c r="H71">
        <f t="shared" si="8"/>
        <v>2.641554209813846</v>
      </c>
      <c r="I71">
        <f t="shared" si="9"/>
        <v>17.216963706915188</v>
      </c>
    </row>
    <row r="72" spans="1:9" x14ac:dyDescent="0.25">
      <c r="A72" s="1">
        <v>43584</v>
      </c>
      <c r="B72" s="1"/>
      <c r="C72">
        <v>14.65</v>
      </c>
      <c r="D72">
        <v>14876079</v>
      </c>
      <c r="E72" s="6">
        <f t="shared" si="5"/>
        <v>0.61500000000000021</v>
      </c>
      <c r="F72">
        <f t="shared" si="6"/>
        <v>4.3819023868899194E-2</v>
      </c>
      <c r="G72" s="7">
        <f t="shared" si="7"/>
        <v>4.2886125649230333E-2</v>
      </c>
      <c r="H72">
        <f t="shared" si="8"/>
        <v>2.6844403354630764</v>
      </c>
      <c r="I72">
        <f t="shared" si="9"/>
        <v>16.515265044580353</v>
      </c>
    </row>
    <row r="73" spans="1:9" x14ac:dyDescent="0.25">
      <c r="A73" s="1">
        <v>43591</v>
      </c>
      <c r="B73" s="1"/>
      <c r="C73">
        <v>14.095000000000001</v>
      </c>
      <c r="D73">
        <v>18030258</v>
      </c>
      <c r="E73" s="6">
        <f t="shared" si="5"/>
        <v>-0.55499999999999972</v>
      </c>
      <c r="F73">
        <f t="shared" si="6"/>
        <v>-3.788395904436858E-2</v>
      </c>
      <c r="G73" s="7">
        <f t="shared" si="7"/>
        <v>-3.8620210897000629E-2</v>
      </c>
      <c r="H73">
        <f t="shared" si="8"/>
        <v>2.6458201245660757</v>
      </c>
      <c r="I73">
        <f t="shared" si="9"/>
        <v>16.707561904561313</v>
      </c>
    </row>
    <row r="74" spans="1:9" x14ac:dyDescent="0.25">
      <c r="A74" s="1">
        <v>43598</v>
      </c>
      <c r="B74" s="1"/>
      <c r="C74">
        <v>14.36</v>
      </c>
      <c r="D74">
        <v>17971008</v>
      </c>
      <c r="E74" s="6">
        <f t="shared" si="5"/>
        <v>0.26499999999999879</v>
      </c>
      <c r="F74">
        <f t="shared" si="6"/>
        <v>1.8800993260021198E-2</v>
      </c>
      <c r="G74" s="7">
        <f t="shared" si="7"/>
        <v>1.8626439054002297E-2</v>
      </c>
      <c r="H74">
        <f t="shared" si="8"/>
        <v>2.664446563620078</v>
      </c>
      <c r="I74">
        <f t="shared" si="9"/>
        <v>16.70427035067571</v>
      </c>
    </row>
    <row r="75" spans="1:9" x14ac:dyDescent="0.25">
      <c r="A75" s="1">
        <v>43605</v>
      </c>
      <c r="B75" s="1"/>
      <c r="C75">
        <v>14.83</v>
      </c>
      <c r="D75">
        <v>44671400</v>
      </c>
      <c r="E75" s="6">
        <f t="shared" si="5"/>
        <v>0.47000000000000064</v>
      </c>
      <c r="F75">
        <f t="shared" si="6"/>
        <v>3.2729805013927624E-2</v>
      </c>
      <c r="G75" s="7">
        <f t="shared" si="7"/>
        <v>3.220559252976285E-2</v>
      </c>
      <c r="H75">
        <f t="shared" si="8"/>
        <v>2.6966521561498409</v>
      </c>
      <c r="I75">
        <f t="shared" si="9"/>
        <v>17.614844033781889</v>
      </c>
    </row>
    <row r="76" spans="1:9" x14ac:dyDescent="0.25">
      <c r="A76" s="1">
        <v>43612</v>
      </c>
      <c r="B76" s="1"/>
      <c r="C76">
        <v>14.45</v>
      </c>
      <c r="D76">
        <v>33752281</v>
      </c>
      <c r="E76" s="6">
        <f t="shared" si="5"/>
        <v>-0.38000000000000078</v>
      </c>
      <c r="F76">
        <f t="shared" si="6"/>
        <v>-2.5623735670937342E-2</v>
      </c>
      <c r="G76" s="7">
        <f t="shared" si="7"/>
        <v>-2.5957741591399852E-2</v>
      </c>
      <c r="H76">
        <f t="shared" si="8"/>
        <v>2.670694414558441</v>
      </c>
      <c r="I76">
        <f t="shared" si="9"/>
        <v>17.334558558184224</v>
      </c>
    </row>
    <row r="77" spans="1:9" x14ac:dyDescent="0.25">
      <c r="A77" s="1">
        <v>43619</v>
      </c>
      <c r="B77" s="1"/>
      <c r="C77">
        <v>15.7</v>
      </c>
      <c r="D77">
        <v>24039027</v>
      </c>
      <c r="E77" s="6">
        <f t="shared" si="5"/>
        <v>1.25</v>
      </c>
      <c r="F77">
        <f t="shared" si="6"/>
        <v>8.6505190311418692E-2</v>
      </c>
      <c r="G77" s="7">
        <f t="shared" si="7"/>
        <v>8.2966297795821209E-2</v>
      </c>
      <c r="H77">
        <f t="shared" si="8"/>
        <v>2.7536607123542622</v>
      </c>
      <c r="I77">
        <f t="shared" si="9"/>
        <v>16.995189192602528</v>
      </c>
    </row>
    <row r="78" spans="1:9" x14ac:dyDescent="0.25">
      <c r="A78" s="1">
        <v>43626</v>
      </c>
      <c r="B78" s="1"/>
      <c r="C78">
        <v>15.195</v>
      </c>
      <c r="D78">
        <v>20918507</v>
      </c>
      <c r="E78" s="6">
        <f t="shared" si="5"/>
        <v>-0.50499999999999901</v>
      </c>
      <c r="F78">
        <f t="shared" si="6"/>
        <v>-3.2165605095541339E-2</v>
      </c>
      <c r="G78" s="7">
        <f t="shared" si="7"/>
        <v>-3.2694285985505722E-2</v>
      </c>
      <c r="H78">
        <f t="shared" si="8"/>
        <v>2.7209664263687565</v>
      </c>
      <c r="I78">
        <f t="shared" si="9"/>
        <v>16.856144827501431</v>
      </c>
    </row>
    <row r="79" spans="1:9" x14ac:dyDescent="0.25">
      <c r="A79" s="1">
        <v>43633</v>
      </c>
      <c r="B79" s="1"/>
      <c r="C79">
        <v>15.3</v>
      </c>
      <c r="D79">
        <v>26470794</v>
      </c>
      <c r="E79" s="6">
        <f t="shared" si="5"/>
        <v>0.10500000000000043</v>
      </c>
      <c r="F79">
        <f t="shared" si="6"/>
        <v>6.910167818361331E-3</v>
      </c>
      <c r="G79" s="7">
        <f t="shared" si="7"/>
        <v>6.8864020296333095E-3</v>
      </c>
      <c r="H79">
        <f t="shared" si="8"/>
        <v>2.7278528283983898</v>
      </c>
      <c r="I79">
        <f t="shared" si="9"/>
        <v>17.091552569975544</v>
      </c>
    </row>
    <row r="80" spans="1:9" x14ac:dyDescent="0.25">
      <c r="A80" s="1">
        <v>43640</v>
      </c>
      <c r="B80" s="1"/>
      <c r="C80">
        <v>15.38</v>
      </c>
      <c r="D80">
        <v>16704260</v>
      </c>
      <c r="E80" s="6">
        <f t="shared" si="5"/>
        <v>8.0000000000000071E-2</v>
      </c>
      <c r="F80">
        <f t="shared" si="6"/>
        <v>5.2287581699346445E-3</v>
      </c>
      <c r="G80" s="7">
        <f t="shared" si="7"/>
        <v>5.2151356791081405E-3</v>
      </c>
      <c r="H80">
        <f t="shared" si="8"/>
        <v>2.733067964077498</v>
      </c>
      <c r="I80">
        <f t="shared" si="9"/>
        <v>16.631174334677468</v>
      </c>
    </row>
    <row r="81" spans="1:9" x14ac:dyDescent="0.25">
      <c r="A81" s="1">
        <v>43647</v>
      </c>
      <c r="B81" s="1"/>
      <c r="C81">
        <v>15.49</v>
      </c>
      <c r="D81">
        <v>18190419</v>
      </c>
      <c r="E81" s="6">
        <f t="shared" si="5"/>
        <v>0.10999999999999943</v>
      </c>
      <c r="F81">
        <f t="shared" si="6"/>
        <v>7.1521456436930706E-3</v>
      </c>
      <c r="G81" s="7">
        <f t="shared" si="7"/>
        <v>7.126690351279219E-3</v>
      </c>
      <c r="H81">
        <f t="shared" si="8"/>
        <v>2.7401946544287772</v>
      </c>
      <c r="I81">
        <f t="shared" si="9"/>
        <v>16.716405584863427</v>
      </c>
    </row>
    <row r="82" spans="1:9" x14ac:dyDescent="0.25">
      <c r="A82" s="1">
        <v>43654</v>
      </c>
      <c r="B82" s="1"/>
      <c r="C82">
        <v>15.255000000000001</v>
      </c>
      <c r="D82">
        <v>17466567</v>
      </c>
      <c r="E82" s="6">
        <f t="shared" si="5"/>
        <v>-0.23499999999999943</v>
      </c>
      <c r="F82">
        <f t="shared" si="6"/>
        <v>-1.5171078114912809E-2</v>
      </c>
      <c r="G82" s="7">
        <f t="shared" si="7"/>
        <v>-1.5287336260144002E-2</v>
      </c>
      <c r="H82">
        <f t="shared" si="8"/>
        <v>2.7249073181686332</v>
      </c>
      <c r="I82">
        <f t="shared" si="9"/>
        <v>16.675799154500012</v>
      </c>
    </row>
    <row r="83" spans="1:9" x14ac:dyDescent="0.25">
      <c r="A83" s="1">
        <v>43661</v>
      </c>
      <c r="B83" s="1"/>
      <c r="C83">
        <v>15.1</v>
      </c>
      <c r="D83">
        <v>20573976</v>
      </c>
      <c r="E83" s="6">
        <f t="shared" si="5"/>
        <v>-0.15500000000000114</v>
      </c>
      <c r="F83">
        <f t="shared" si="6"/>
        <v>-1.0160603080957138E-2</v>
      </c>
      <c r="G83" s="7">
        <f t="shared" si="7"/>
        <v>-1.0212574347754355E-2</v>
      </c>
      <c r="H83">
        <f t="shared" si="8"/>
        <v>2.7146947438208788</v>
      </c>
      <c r="I83">
        <f t="shared" si="9"/>
        <v>16.839537534151582</v>
      </c>
    </row>
    <row r="84" spans="1:9" x14ac:dyDescent="0.25">
      <c r="A84" s="1">
        <v>43668</v>
      </c>
      <c r="B84" s="1"/>
      <c r="C84">
        <v>14.8024</v>
      </c>
      <c r="D84">
        <v>15044495</v>
      </c>
      <c r="E84" s="6">
        <f t="shared" si="5"/>
        <v>-0.2975999999999992</v>
      </c>
      <c r="F84">
        <f t="shared" si="6"/>
        <v>-1.9708609271523125E-2</v>
      </c>
      <c r="G84" s="7">
        <f t="shared" si="7"/>
        <v>-1.9905414035509494E-2</v>
      </c>
      <c r="H84">
        <f t="shared" si="8"/>
        <v>2.6947893297853693</v>
      </c>
      <c r="I84">
        <f t="shared" si="9"/>
        <v>16.526522701514171</v>
      </c>
    </row>
    <row r="85" spans="1:9" x14ac:dyDescent="0.25">
      <c r="A85" s="1">
        <v>43675</v>
      </c>
      <c r="B85" s="1"/>
      <c r="C85">
        <v>13.76</v>
      </c>
      <c r="D85">
        <v>50363581</v>
      </c>
      <c r="E85" s="6">
        <f t="shared" si="5"/>
        <v>-1.0424000000000007</v>
      </c>
      <c r="F85">
        <f t="shared" si="6"/>
        <v>-7.0421012808733766E-2</v>
      </c>
      <c r="G85" s="7">
        <f t="shared" si="7"/>
        <v>-7.3023497280171767E-2</v>
      </c>
      <c r="H85">
        <f t="shared" si="8"/>
        <v>2.6217658325051976</v>
      </c>
      <c r="I85">
        <f t="shared" si="9"/>
        <v>17.734778872634603</v>
      </c>
    </row>
    <row r="86" spans="1:9" x14ac:dyDescent="0.25">
      <c r="A86" s="1">
        <v>43682</v>
      </c>
      <c r="B86" s="1"/>
      <c r="C86">
        <v>13.8588</v>
      </c>
      <c r="D86">
        <v>21776000</v>
      </c>
      <c r="E86" s="6">
        <f t="shared" si="5"/>
        <v>9.8800000000000665E-2</v>
      </c>
      <c r="F86">
        <f t="shared" si="6"/>
        <v>7.1802325581395831E-3</v>
      </c>
      <c r="G86" s="7">
        <f t="shared" si="7"/>
        <v>7.1545774217076641E-3</v>
      </c>
      <c r="H86">
        <f t="shared" si="8"/>
        <v>2.6289204099269052</v>
      </c>
      <c r="I86">
        <f t="shared" si="9"/>
        <v>16.896319003873383</v>
      </c>
    </row>
    <row r="87" spans="1:9" x14ac:dyDescent="0.25">
      <c r="A87" s="1">
        <v>43689</v>
      </c>
      <c r="B87" s="1"/>
      <c r="C87">
        <v>13.21072</v>
      </c>
      <c r="D87">
        <v>38351294</v>
      </c>
      <c r="E87" s="6">
        <f t="shared" si="5"/>
        <v>-0.64808000000000021</v>
      </c>
      <c r="F87">
        <f t="shared" si="6"/>
        <v>-4.6763067509452493E-2</v>
      </c>
      <c r="G87" s="7">
        <f t="shared" si="7"/>
        <v>-4.7891788714456762E-2</v>
      </c>
      <c r="H87">
        <f t="shared" si="8"/>
        <v>2.5810286212124485</v>
      </c>
      <c r="I87">
        <f t="shared" si="9"/>
        <v>17.462298827059666</v>
      </c>
    </row>
    <row r="88" spans="1:9" x14ac:dyDescent="0.25">
      <c r="A88" s="1">
        <v>43696</v>
      </c>
      <c r="B88" s="1"/>
      <c r="C88">
        <v>13.565</v>
      </c>
      <c r="D88">
        <v>46930931</v>
      </c>
      <c r="E88" s="6">
        <f t="shared" si="5"/>
        <v>0.35427999999999926</v>
      </c>
      <c r="F88">
        <f t="shared" si="6"/>
        <v>2.6817614785568027E-2</v>
      </c>
      <c r="G88" s="7">
        <f t="shared" si="7"/>
        <v>2.6464324898446634E-2</v>
      </c>
      <c r="H88">
        <f t="shared" si="8"/>
        <v>2.6074929461108951</v>
      </c>
      <c r="I88">
        <f t="shared" si="9"/>
        <v>17.66418752563051</v>
      </c>
    </row>
    <row r="89" spans="1:9" x14ac:dyDescent="0.25">
      <c r="A89" s="1">
        <v>43703</v>
      </c>
      <c r="B89" s="1"/>
      <c r="C89">
        <v>13.7021</v>
      </c>
      <c r="D89">
        <v>26980092</v>
      </c>
      <c r="E89" s="6">
        <f t="shared" si="5"/>
        <v>0.13710000000000022</v>
      </c>
      <c r="F89">
        <f t="shared" si="6"/>
        <v>1.0106892738665701E-2</v>
      </c>
      <c r="G89" s="7">
        <f t="shared" si="7"/>
        <v>1.0056159647822138E-2</v>
      </c>
      <c r="H89">
        <f t="shared" si="8"/>
        <v>2.6175491057587172</v>
      </c>
      <c r="I89">
        <f t="shared" si="9"/>
        <v>17.110609818671353</v>
      </c>
    </row>
    <row r="90" spans="1:9" x14ac:dyDescent="0.25">
      <c r="A90" s="1">
        <v>43710</v>
      </c>
      <c r="B90" s="1"/>
      <c r="C90">
        <v>14.28</v>
      </c>
      <c r="D90">
        <v>19445262</v>
      </c>
      <c r="E90" s="6">
        <f t="shared" si="5"/>
        <v>0.57789999999999964</v>
      </c>
      <c r="F90">
        <f t="shared" si="6"/>
        <v>4.217601681494075E-2</v>
      </c>
      <c r="G90" s="7">
        <f t="shared" si="7"/>
        <v>4.1310851152720929E-2</v>
      </c>
      <c r="H90">
        <f t="shared" si="8"/>
        <v>2.6588599569114382</v>
      </c>
      <c r="I90">
        <f t="shared" si="9"/>
        <v>16.783113999381957</v>
      </c>
    </row>
    <row r="91" spans="1:9" x14ac:dyDescent="0.25">
      <c r="A91" s="1">
        <v>43717</v>
      </c>
      <c r="B91" s="1"/>
      <c r="C91">
        <v>14.805870000000001</v>
      </c>
      <c r="D91">
        <v>12368782</v>
      </c>
      <c r="E91" s="6">
        <f t="shared" si="5"/>
        <v>0.52587000000000117</v>
      </c>
      <c r="F91">
        <f t="shared" si="6"/>
        <v>3.6825630252100922E-2</v>
      </c>
      <c r="G91" s="7">
        <f t="shared" si="7"/>
        <v>3.6163766846688539E-2</v>
      </c>
      <c r="H91">
        <f t="shared" si="8"/>
        <v>2.6950237237581267</v>
      </c>
      <c r="I91">
        <f t="shared" si="9"/>
        <v>16.330686275494902</v>
      </c>
    </row>
    <row r="92" spans="1:9" x14ac:dyDescent="0.25">
      <c r="A92" s="1">
        <v>43724</v>
      </c>
      <c r="B92" s="1"/>
      <c r="C92">
        <v>14.83548</v>
      </c>
      <c r="D92">
        <v>19007877</v>
      </c>
      <c r="E92" s="6">
        <f t="shared" si="5"/>
        <v>2.9609999999999914E-2</v>
      </c>
      <c r="F92">
        <f t="shared" si="6"/>
        <v>1.9998824790437787E-3</v>
      </c>
      <c r="G92" s="7">
        <f t="shared" si="7"/>
        <v>1.9978853762827598E-3</v>
      </c>
      <c r="H92">
        <f t="shared" si="8"/>
        <v>2.6970216091344095</v>
      </c>
      <c r="I92">
        <f t="shared" si="9"/>
        <v>16.760364030163977</v>
      </c>
    </row>
    <row r="93" spans="1:9" x14ac:dyDescent="0.25">
      <c r="A93" s="1">
        <v>43731</v>
      </c>
      <c r="B93" s="1"/>
      <c r="C93">
        <v>14.345000000000001</v>
      </c>
      <c r="D93">
        <v>20872691</v>
      </c>
      <c r="E93" s="6">
        <f t="shared" si="5"/>
        <v>-0.49047999999999981</v>
      </c>
      <c r="F93">
        <f t="shared" si="6"/>
        <v>-3.3061282816599112E-2</v>
      </c>
      <c r="G93" s="7">
        <f t="shared" si="7"/>
        <v>-3.3620159701081231E-2</v>
      </c>
      <c r="H93">
        <f t="shared" si="8"/>
        <v>2.6634014494333282</v>
      </c>
      <c r="I93">
        <f t="shared" si="9"/>
        <v>16.853952211804927</v>
      </c>
    </row>
    <row r="94" spans="1:9" x14ac:dyDescent="0.25">
      <c r="A94" s="1">
        <v>43738</v>
      </c>
      <c r="B94" s="1"/>
      <c r="C94">
        <v>13.948499999999999</v>
      </c>
      <c r="D94">
        <v>13841171</v>
      </c>
      <c r="E94" s="6">
        <f t="shared" si="5"/>
        <v>-0.39650000000000141</v>
      </c>
      <c r="F94">
        <f t="shared" si="6"/>
        <v>-2.7640292784942587E-2</v>
      </c>
      <c r="G94" s="7">
        <f t="shared" si="7"/>
        <v>-2.8029473829103591E-2</v>
      </c>
      <c r="H94">
        <f t="shared" si="8"/>
        <v>2.6353719756042246</v>
      </c>
      <c r="I94">
        <f t="shared" si="9"/>
        <v>16.443158114401179</v>
      </c>
    </row>
    <row r="95" spans="1:9" x14ac:dyDescent="0.25">
      <c r="A95" s="1">
        <v>43745</v>
      </c>
      <c r="B95" s="1"/>
      <c r="C95">
        <v>14.51</v>
      </c>
      <c r="D95">
        <v>14453702</v>
      </c>
      <c r="E95" s="6">
        <f t="shared" si="5"/>
        <v>0.56150000000000055</v>
      </c>
      <c r="F95">
        <f t="shared" si="6"/>
        <v>4.0255224576119339E-2</v>
      </c>
      <c r="G95" s="7">
        <f t="shared" si="7"/>
        <v>3.9466091291871841E-2</v>
      </c>
      <c r="H95">
        <f t="shared" si="8"/>
        <v>2.6748380668960965</v>
      </c>
      <c r="I95">
        <f t="shared" si="9"/>
        <v>16.486461133482322</v>
      </c>
    </row>
    <row r="96" spans="1:9" x14ac:dyDescent="0.25">
      <c r="A96" s="1">
        <v>43752</v>
      </c>
      <c r="B96" s="1"/>
      <c r="C96">
        <v>14.775</v>
      </c>
      <c r="D96">
        <v>15481456</v>
      </c>
      <c r="E96" s="6">
        <f t="shared" si="5"/>
        <v>0.26500000000000057</v>
      </c>
      <c r="F96">
        <f t="shared" si="6"/>
        <v>1.8263266712612032E-2</v>
      </c>
      <c r="G96" s="7">
        <f t="shared" si="7"/>
        <v>1.8098496396065311E-2</v>
      </c>
      <c r="H96">
        <f t="shared" si="8"/>
        <v>2.6929365632921618</v>
      </c>
      <c r="I96">
        <f t="shared" si="9"/>
        <v>16.555153478550331</v>
      </c>
    </row>
    <row r="97" spans="1:9" x14ac:dyDescent="0.25">
      <c r="A97" s="1">
        <v>43759</v>
      </c>
      <c r="B97" s="1"/>
      <c r="C97">
        <v>15.0997</v>
      </c>
      <c r="D97">
        <v>18279042</v>
      </c>
      <c r="E97" s="6">
        <f t="shared" si="5"/>
        <v>0.32469999999999999</v>
      </c>
      <c r="F97">
        <f t="shared" si="6"/>
        <v>2.1976311336717427E-2</v>
      </c>
      <c r="G97" s="7">
        <f t="shared" si="7"/>
        <v>2.1738312781685476E-2</v>
      </c>
      <c r="H97">
        <f t="shared" si="8"/>
        <v>2.7146748760738473</v>
      </c>
      <c r="I97">
        <f t="shared" si="9"/>
        <v>16.721265715614795</v>
      </c>
    </row>
    <row r="98" spans="1:9" x14ac:dyDescent="0.25">
      <c r="A98" s="1">
        <v>43766</v>
      </c>
      <c r="B98" s="1"/>
      <c r="C98">
        <v>14.94</v>
      </c>
      <c r="D98">
        <v>14284735</v>
      </c>
      <c r="E98" s="6">
        <f t="shared" si="5"/>
        <v>-0.15970000000000084</v>
      </c>
      <c r="F98">
        <f t="shared" si="6"/>
        <v>-1.0576369066935161E-2</v>
      </c>
      <c r="G98" s="7">
        <f t="shared" si="7"/>
        <v>-1.0632696369175854E-2</v>
      </c>
      <c r="H98">
        <f t="shared" si="8"/>
        <v>2.7040421797046714</v>
      </c>
      <c r="I98">
        <f t="shared" si="9"/>
        <v>16.474702042547392</v>
      </c>
    </row>
    <row r="99" spans="1:9" x14ac:dyDescent="0.25">
      <c r="A99" s="1">
        <v>43773</v>
      </c>
      <c r="B99" s="1"/>
      <c r="C99">
        <v>15.09065</v>
      </c>
      <c r="D99">
        <v>12362771</v>
      </c>
      <c r="E99" s="6">
        <f t="shared" si="5"/>
        <v>0.15065000000000062</v>
      </c>
      <c r="F99">
        <f t="shared" si="6"/>
        <v>1.0083668005354793E-2</v>
      </c>
      <c r="G99" s="7">
        <f t="shared" si="7"/>
        <v>1.0033167031418877E-2</v>
      </c>
      <c r="H99">
        <f t="shared" si="8"/>
        <v>2.7140753467360903</v>
      </c>
      <c r="I99">
        <f t="shared" si="9"/>
        <v>16.330200175805299</v>
      </c>
    </row>
    <row r="100" spans="1:9" x14ac:dyDescent="0.25">
      <c r="A100" s="1">
        <v>43780</v>
      </c>
      <c r="B100" s="1"/>
      <c r="C100">
        <v>15.099919999999999</v>
      </c>
      <c r="D100">
        <v>16195917</v>
      </c>
      <c r="E100" s="6">
        <f t="shared" si="5"/>
        <v>9.2699999999990013E-3</v>
      </c>
      <c r="F100">
        <f t="shared" si="6"/>
        <v>6.1428765493858788E-4</v>
      </c>
      <c r="G100" s="7">
        <f t="shared" si="7"/>
        <v>6.1409905750853255E-4</v>
      </c>
      <c r="H100">
        <f t="shared" si="8"/>
        <v>2.7146894457935988</v>
      </c>
      <c r="I100">
        <f t="shared" si="9"/>
        <v>16.600269731398903</v>
      </c>
    </row>
    <row r="101" spans="1:9" x14ac:dyDescent="0.25">
      <c r="A101" s="1">
        <v>43787</v>
      </c>
      <c r="B101" s="1"/>
      <c r="C101">
        <v>15.12045</v>
      </c>
      <c r="D101">
        <v>12093928</v>
      </c>
      <c r="E101" s="6">
        <f t="shared" si="5"/>
        <v>2.0530000000000825E-2</v>
      </c>
      <c r="F101">
        <f t="shared" si="6"/>
        <v>1.3596098522376825E-3</v>
      </c>
      <c r="G101" s="7">
        <f t="shared" si="7"/>
        <v>1.358686419673294E-3</v>
      </c>
      <c r="H101">
        <f t="shared" si="8"/>
        <v>2.7160481322132721</v>
      </c>
      <c r="I101">
        <f t="shared" si="9"/>
        <v>16.308214066432267</v>
      </c>
    </row>
    <row r="102" spans="1:9" x14ac:dyDescent="0.25">
      <c r="A102" s="1">
        <v>43794</v>
      </c>
      <c r="B102" s="1"/>
      <c r="C102">
        <v>14.615</v>
      </c>
      <c r="D102">
        <v>21231211</v>
      </c>
      <c r="E102" s="6">
        <f t="shared" si="5"/>
        <v>-0.50544999999999973</v>
      </c>
      <c r="F102">
        <f t="shared" si="6"/>
        <v>-3.3428237916199567E-2</v>
      </c>
      <c r="G102" s="7">
        <f t="shared" si="7"/>
        <v>-3.3999733650063035E-2</v>
      </c>
      <c r="H102">
        <f t="shared" si="8"/>
        <v>2.6820483985632091</v>
      </c>
      <c r="I102">
        <f t="shared" si="9"/>
        <v>16.87098287397442</v>
      </c>
    </row>
    <row r="103" spans="1:9" x14ac:dyDescent="0.25">
      <c r="A103" s="1">
        <v>43801</v>
      </c>
      <c r="B103" s="1"/>
      <c r="C103">
        <v>14.89</v>
      </c>
      <c r="D103">
        <v>18250556</v>
      </c>
      <c r="E103" s="6">
        <f t="shared" si="5"/>
        <v>0.27500000000000036</v>
      </c>
      <c r="F103">
        <f t="shared" si="6"/>
        <v>1.8816284639069474E-2</v>
      </c>
      <c r="G103" s="7">
        <f t="shared" si="7"/>
        <v>1.8641448132708405E-2</v>
      </c>
      <c r="H103">
        <f t="shared" si="8"/>
        <v>2.7006898466959175</v>
      </c>
      <c r="I103">
        <f t="shared" si="9"/>
        <v>16.719706103282128</v>
      </c>
    </row>
    <row r="104" spans="1:9" x14ac:dyDescent="0.25">
      <c r="A104" s="1">
        <v>43808</v>
      </c>
      <c r="B104" s="1"/>
      <c r="C104">
        <v>15.5</v>
      </c>
      <c r="D104">
        <v>26462114</v>
      </c>
      <c r="E104" s="6">
        <f t="shared" si="5"/>
        <v>0.60999999999999943</v>
      </c>
      <c r="F104">
        <f t="shared" si="6"/>
        <v>4.0967092008059057E-2</v>
      </c>
      <c r="G104" s="7">
        <f t="shared" si="7"/>
        <v>4.0150177229283379E-2</v>
      </c>
      <c r="H104">
        <f t="shared" si="8"/>
        <v>2.7408400239252009</v>
      </c>
      <c r="I104">
        <f t="shared" si="9"/>
        <v>17.091224607639607</v>
      </c>
    </row>
    <row r="105" spans="1:9" x14ac:dyDescent="0.25">
      <c r="A105" s="1">
        <v>43815</v>
      </c>
      <c r="B105" s="1"/>
      <c r="C105">
        <v>15.97</v>
      </c>
      <c r="D105">
        <v>21643879</v>
      </c>
      <c r="E105" s="6">
        <f t="shared" si="5"/>
        <v>0.47000000000000064</v>
      </c>
      <c r="F105">
        <f t="shared" si="6"/>
        <v>3.0322580645161332E-2</v>
      </c>
      <c r="G105" s="7">
        <f t="shared" si="7"/>
        <v>2.9871938301720302E-2</v>
      </c>
      <c r="H105">
        <f t="shared" si="8"/>
        <v>2.7707119622269212</v>
      </c>
      <c r="I105">
        <f t="shared" si="9"/>
        <v>16.890233247265268</v>
      </c>
    </row>
    <row r="106" spans="1:9" x14ac:dyDescent="0.25">
      <c r="A106" s="1">
        <v>43822</v>
      </c>
      <c r="B106" s="1"/>
      <c r="C106">
        <v>16.392869999999998</v>
      </c>
      <c r="D106">
        <v>5764578</v>
      </c>
      <c r="E106" s="6">
        <f t="shared" si="5"/>
        <v>0.42286999999999786</v>
      </c>
      <c r="F106">
        <f t="shared" si="6"/>
        <v>2.6479023168440693E-2</v>
      </c>
      <c r="G106" s="7">
        <f t="shared" si="7"/>
        <v>2.6134521971838076E-2</v>
      </c>
      <c r="H106">
        <f t="shared" si="8"/>
        <v>2.7968464841987593</v>
      </c>
      <c r="I106">
        <f t="shared" si="9"/>
        <v>15.567242508659099</v>
      </c>
    </row>
    <row r="107" spans="1:9" x14ac:dyDescent="0.25">
      <c r="A107" s="1">
        <v>43829</v>
      </c>
      <c r="B107" s="1"/>
      <c r="C107">
        <v>16.510000000000002</v>
      </c>
      <c r="D107">
        <v>25551476</v>
      </c>
      <c r="E107" s="6">
        <f t="shared" si="5"/>
        <v>0.11713000000000306</v>
      </c>
      <c r="F107">
        <f t="shared" si="6"/>
        <v>7.1451795811229559E-3</v>
      </c>
      <c r="G107" s="7">
        <f t="shared" si="7"/>
        <v>7.1197737332773237E-3</v>
      </c>
      <c r="H107">
        <f t="shared" si="8"/>
        <v>2.8039662579320366</v>
      </c>
      <c r="I107">
        <f t="shared" si="9"/>
        <v>17.056205642025652</v>
      </c>
    </row>
    <row r="108" spans="1:9" x14ac:dyDescent="0.25">
      <c r="A108" s="1">
        <v>43836</v>
      </c>
      <c r="B108" s="1"/>
      <c r="C108">
        <v>16.953399999999998</v>
      </c>
      <c r="D108">
        <v>16620911</v>
      </c>
      <c r="E108" s="6">
        <f t="shared" si="5"/>
        <v>0.44339999999999691</v>
      </c>
      <c r="F108">
        <f t="shared" si="6"/>
        <v>2.6856450635978007E-2</v>
      </c>
      <c r="G108" s="7">
        <f t="shared" si="7"/>
        <v>2.6502145749446093E-2</v>
      </c>
      <c r="H108">
        <f t="shared" si="8"/>
        <v>2.8304684036814827</v>
      </c>
      <c r="I108">
        <f t="shared" si="9"/>
        <v>16.626172159367108</v>
      </c>
    </row>
    <row r="109" spans="1:9" x14ac:dyDescent="0.25">
      <c r="A109" s="1">
        <v>43843</v>
      </c>
      <c r="B109" s="1"/>
      <c r="C109">
        <v>17.225000000000001</v>
      </c>
      <c r="D109">
        <v>29919572</v>
      </c>
      <c r="E109" s="6">
        <f t="shared" si="5"/>
        <v>0.27160000000000295</v>
      </c>
      <c r="F109">
        <f t="shared" si="6"/>
        <v>1.602038529144614E-2</v>
      </c>
      <c r="G109" s="7">
        <f t="shared" si="7"/>
        <v>1.5893413218239782E-2</v>
      </c>
      <c r="H109">
        <f t="shared" si="8"/>
        <v>2.8463618168997225</v>
      </c>
      <c r="I109">
        <f t="shared" si="9"/>
        <v>17.214023406155402</v>
      </c>
    </row>
    <row r="110" spans="1:9" x14ac:dyDescent="0.25">
      <c r="A110" s="1">
        <v>43850</v>
      </c>
      <c r="B110" s="1"/>
      <c r="C110">
        <v>17.214469999999999</v>
      </c>
      <c r="D110">
        <v>18322007</v>
      </c>
      <c r="E110" s="6">
        <f t="shared" si="5"/>
        <v>-1.0530000000002815E-2</v>
      </c>
      <c r="F110">
        <f t="shared" si="6"/>
        <v>-6.1132075471714451E-4</v>
      </c>
      <c r="G110" s="7">
        <f t="shared" si="7"/>
        <v>-6.1150768743756245E-4</v>
      </c>
      <c r="H110">
        <f t="shared" si="8"/>
        <v>2.8457503092122849</v>
      </c>
      <c r="I110">
        <f t="shared" si="9"/>
        <v>16.723613463611578</v>
      </c>
    </row>
    <row r="111" spans="1:9" x14ac:dyDescent="0.25">
      <c r="A111" s="1">
        <v>43857</v>
      </c>
      <c r="B111" s="1"/>
      <c r="C111">
        <v>16</v>
      </c>
      <c r="D111">
        <v>22014776</v>
      </c>
      <c r="E111" s="6">
        <f t="shared" si="5"/>
        <v>-1.2144699999999986</v>
      </c>
      <c r="F111">
        <f t="shared" si="6"/>
        <v>-7.0549369222520281E-2</v>
      </c>
      <c r="G111" s="7">
        <f t="shared" si="7"/>
        <v>-7.3161586972503745E-2</v>
      </c>
      <c r="H111">
        <f t="shared" si="8"/>
        <v>2.7725887222397811</v>
      </c>
      <c r="I111">
        <f t="shared" si="9"/>
        <v>16.907224422239462</v>
      </c>
    </row>
    <row r="112" spans="1:9" x14ac:dyDescent="0.25">
      <c r="A112" s="1">
        <v>43864</v>
      </c>
      <c r="B112" s="1"/>
      <c r="C112">
        <v>15.887449999999999</v>
      </c>
      <c r="D112">
        <v>21968933</v>
      </c>
      <c r="E112" s="6">
        <f t="shared" si="5"/>
        <v>-0.11255000000000059</v>
      </c>
      <c r="F112">
        <f t="shared" si="6"/>
        <v>-7.0343750000000371E-3</v>
      </c>
      <c r="G112" s="7">
        <f t="shared" si="7"/>
        <v>-7.0592328574066165E-3</v>
      </c>
      <c r="H112">
        <f t="shared" si="8"/>
        <v>2.7655294893823745</v>
      </c>
      <c r="I112">
        <f t="shared" si="9"/>
        <v>16.905139876954742</v>
      </c>
    </row>
    <row r="113" spans="1:9" x14ac:dyDescent="0.25">
      <c r="A113" s="1">
        <v>43871</v>
      </c>
      <c r="B113" s="1"/>
      <c r="C113">
        <v>15.9</v>
      </c>
      <c r="D113">
        <v>22706442</v>
      </c>
      <c r="E113" s="6">
        <f t="shared" si="5"/>
        <v>1.2550000000000949E-2</v>
      </c>
      <c r="F113">
        <f t="shared" si="6"/>
        <v>7.8993167563082495E-4</v>
      </c>
      <c r="G113" s="7">
        <f t="shared" si="7"/>
        <v>7.8961984381153982E-4</v>
      </c>
      <c r="H113">
        <f t="shared" si="8"/>
        <v>2.7663191092261861</v>
      </c>
      <c r="I113">
        <f t="shared" si="9"/>
        <v>16.938159230737533</v>
      </c>
    </row>
    <row r="114" spans="1:9" x14ac:dyDescent="0.25">
      <c r="A114" s="1">
        <v>43878</v>
      </c>
      <c r="B114" s="1"/>
      <c r="C114">
        <v>15.83</v>
      </c>
      <c r="D114">
        <v>13891592</v>
      </c>
      <c r="E114" s="6">
        <f t="shared" si="5"/>
        <v>-7.0000000000000284E-2</v>
      </c>
      <c r="F114">
        <f t="shared" si="6"/>
        <v>-4.4025157232704584E-3</v>
      </c>
      <c r="G114" s="7">
        <f t="shared" si="7"/>
        <v>-4.4122353332651798E-3</v>
      </c>
      <c r="H114">
        <f t="shared" si="8"/>
        <v>2.7619068738929209</v>
      </c>
      <c r="I114">
        <f t="shared" si="9"/>
        <v>16.446794322993561</v>
      </c>
    </row>
    <row r="115" spans="1:9" x14ac:dyDescent="0.25">
      <c r="A115" s="1">
        <v>43885</v>
      </c>
      <c r="B115" s="1"/>
      <c r="C115">
        <v>14.065</v>
      </c>
      <c r="D115">
        <v>31879085</v>
      </c>
      <c r="E115" s="6">
        <f t="shared" si="5"/>
        <v>-1.7650000000000006</v>
      </c>
      <c r="F115">
        <f t="shared" si="6"/>
        <v>-0.11149715729627294</v>
      </c>
      <c r="G115" s="7">
        <f t="shared" si="7"/>
        <v>-0.11821743195110068</v>
      </c>
      <c r="H115">
        <f t="shared" si="8"/>
        <v>2.6436894419418202</v>
      </c>
      <c r="I115">
        <f t="shared" si="9"/>
        <v>17.277460710094221</v>
      </c>
    </row>
    <row r="116" spans="1:9" x14ac:dyDescent="0.25">
      <c r="A116" s="1">
        <v>43892</v>
      </c>
      <c r="B116" s="1"/>
      <c r="C116">
        <v>13.1228</v>
      </c>
      <c r="D116">
        <v>41591762</v>
      </c>
      <c r="E116" s="6">
        <f t="shared" si="5"/>
        <v>-0.9421999999999997</v>
      </c>
      <c r="F116">
        <f t="shared" si="6"/>
        <v>-6.6988979736935642E-2</v>
      </c>
      <c r="G116" s="7">
        <f t="shared" si="7"/>
        <v>-6.9338266561394413E-2</v>
      </c>
      <c r="H116">
        <f t="shared" si="8"/>
        <v>2.5743511753804258</v>
      </c>
      <c r="I116">
        <f t="shared" si="9"/>
        <v>17.543412676775038</v>
      </c>
    </row>
    <row r="117" spans="1:9" x14ac:dyDescent="0.25">
      <c r="A117" s="1">
        <v>43899</v>
      </c>
      <c r="B117" s="1"/>
      <c r="C117">
        <v>10.8</v>
      </c>
      <c r="D117">
        <v>107129925</v>
      </c>
      <c r="E117" s="6">
        <f t="shared" si="5"/>
        <v>-2.3227999999999991</v>
      </c>
      <c r="F117">
        <f t="shared" si="6"/>
        <v>-0.17700490748925526</v>
      </c>
      <c r="G117" s="7">
        <f t="shared" si="7"/>
        <v>-0.19480504125025178</v>
      </c>
      <c r="H117">
        <f t="shared" si="8"/>
        <v>2.379546134130174</v>
      </c>
      <c r="I117">
        <f t="shared" si="9"/>
        <v>18.489552908154486</v>
      </c>
    </row>
    <row r="118" spans="1:9" x14ac:dyDescent="0.25">
      <c r="A118" s="1">
        <v>43906</v>
      </c>
      <c r="B118" s="1"/>
      <c r="C118">
        <v>9.7200000000000006</v>
      </c>
      <c r="D118">
        <v>69835660</v>
      </c>
      <c r="E118" s="6">
        <f t="shared" si="5"/>
        <v>-1.08</v>
      </c>
      <c r="F118">
        <f t="shared" si="6"/>
        <v>-0.1</v>
      </c>
      <c r="G118" s="7">
        <f t="shared" si="7"/>
        <v>-0.10536051565782634</v>
      </c>
      <c r="H118">
        <f t="shared" si="8"/>
        <v>2.2741856184723477</v>
      </c>
      <c r="I118">
        <f t="shared" si="9"/>
        <v>18.061655325525777</v>
      </c>
    </row>
    <row r="119" spans="1:9" x14ac:dyDescent="0.25">
      <c r="A119" s="1">
        <v>43913</v>
      </c>
      <c r="B119" s="1"/>
      <c r="C119">
        <v>8.9640000000000004</v>
      </c>
      <c r="D119">
        <v>43416510</v>
      </c>
      <c r="E119" s="6">
        <f t="shared" si="5"/>
        <v>-0.75600000000000023</v>
      </c>
      <c r="F119">
        <f t="shared" si="6"/>
        <v>-7.7777777777777793E-2</v>
      </c>
      <c r="G119" s="7">
        <f t="shared" si="7"/>
        <v>-8.0969062533667202E-2</v>
      </c>
      <c r="H119">
        <f t="shared" si="8"/>
        <v>2.1932165559386805</v>
      </c>
      <c r="I119">
        <f t="shared" si="9"/>
        <v>17.586350341477832</v>
      </c>
    </row>
    <row r="120" spans="1:9" x14ac:dyDescent="0.25">
      <c r="A120" s="1">
        <v>43920</v>
      </c>
      <c r="B120" s="1"/>
      <c r="C120">
        <v>9.5943000000000005</v>
      </c>
      <c r="D120">
        <v>34120875</v>
      </c>
      <c r="E120" s="6">
        <f t="shared" si="5"/>
        <v>0.63030000000000008</v>
      </c>
      <c r="F120">
        <f t="shared" si="6"/>
        <v>7.0314591700133877E-2</v>
      </c>
      <c r="G120" s="7">
        <f t="shared" si="7"/>
        <v>6.7952616195774418E-2</v>
      </c>
      <c r="H120">
        <f t="shared" si="8"/>
        <v>2.2611691721344549</v>
      </c>
      <c r="I120">
        <f t="shared" si="9"/>
        <v>17.345419925042048</v>
      </c>
    </row>
    <row r="121" spans="1:9" x14ac:dyDescent="0.25">
      <c r="A121" s="1">
        <v>43927</v>
      </c>
      <c r="B121" s="1"/>
      <c r="C121">
        <v>10.93</v>
      </c>
      <c r="D121">
        <v>20747351</v>
      </c>
      <c r="E121" s="6">
        <f t="shared" si="5"/>
        <v>1.3356999999999992</v>
      </c>
      <c r="F121">
        <f t="shared" si="6"/>
        <v>0.1392180774001229</v>
      </c>
      <c r="G121" s="7">
        <f t="shared" si="7"/>
        <v>0.1303421300539922</v>
      </c>
      <c r="H121">
        <f t="shared" si="8"/>
        <v>2.3915113021884471</v>
      </c>
      <c r="I121">
        <f t="shared" si="9"/>
        <v>16.847929133840807</v>
      </c>
    </row>
    <row r="122" spans="1:9" x14ac:dyDescent="0.25">
      <c r="A122" s="1">
        <v>43934</v>
      </c>
      <c r="B122" s="1"/>
      <c r="C122">
        <v>10.33</v>
      </c>
      <c r="D122">
        <v>36186370</v>
      </c>
      <c r="E122" s="6">
        <f t="shared" si="5"/>
        <v>-0.59999999999999964</v>
      </c>
      <c r="F122">
        <f t="shared" si="6"/>
        <v>-5.4894784995425404E-2</v>
      </c>
      <c r="G122" s="7">
        <f t="shared" si="7"/>
        <v>-5.6459019056899873E-2</v>
      </c>
      <c r="H122">
        <f t="shared" si="8"/>
        <v>2.3350522831315472</v>
      </c>
      <c r="I122">
        <f t="shared" si="9"/>
        <v>17.404193086557779</v>
      </c>
    </row>
    <row r="123" spans="1:9" x14ac:dyDescent="0.25">
      <c r="A123" s="1">
        <v>43941</v>
      </c>
      <c r="B123" s="1"/>
      <c r="C123">
        <v>10.1</v>
      </c>
      <c r="D123">
        <v>22229052</v>
      </c>
      <c r="E123" s="6">
        <f t="shared" si="5"/>
        <v>-0.23000000000000043</v>
      </c>
      <c r="F123">
        <f t="shared" si="6"/>
        <v>-2.2265246853823854E-2</v>
      </c>
      <c r="G123" s="7">
        <f t="shared" si="7"/>
        <v>-2.2516859284333446E-2</v>
      </c>
      <c r="H123">
        <f t="shared" si="8"/>
        <v>2.3125354238472138</v>
      </c>
      <c r="I123">
        <f t="shared" si="9"/>
        <v>16.916910639956829</v>
      </c>
    </row>
    <row r="124" spans="1:9" x14ac:dyDescent="0.25">
      <c r="A124" s="1">
        <v>43948</v>
      </c>
      <c r="B124" s="1"/>
      <c r="C124">
        <v>10.39</v>
      </c>
      <c r="D124">
        <v>21196287</v>
      </c>
      <c r="E124" s="6">
        <f t="shared" si="5"/>
        <v>0.29000000000000092</v>
      </c>
      <c r="F124">
        <f t="shared" si="6"/>
        <v>2.8712871287128804E-2</v>
      </c>
      <c r="G124" s="7">
        <f t="shared" si="7"/>
        <v>2.8308381263922211E-2</v>
      </c>
      <c r="H124">
        <f t="shared" si="8"/>
        <v>2.340843805111136</v>
      </c>
      <c r="I124">
        <f t="shared" si="9"/>
        <v>16.869336582793743</v>
      </c>
    </row>
    <row r="125" spans="1:9" x14ac:dyDescent="0.25">
      <c r="A125" s="1">
        <v>43955</v>
      </c>
      <c r="B125" s="1"/>
      <c r="C125">
        <v>10.565</v>
      </c>
      <c r="D125">
        <v>12418481</v>
      </c>
      <c r="E125" s="6">
        <f t="shared" si="5"/>
        <v>0.17499999999999893</v>
      </c>
      <c r="F125">
        <f t="shared" si="6"/>
        <v>1.6843118383060532E-2</v>
      </c>
      <c r="G125" s="7">
        <f t="shared" si="7"/>
        <v>1.6702845956884094E-2</v>
      </c>
      <c r="H125">
        <f t="shared" si="8"/>
        <v>2.3575466510680201</v>
      </c>
      <c r="I125">
        <f t="shared" si="9"/>
        <v>16.334696324252498</v>
      </c>
    </row>
    <row r="126" spans="1:9" x14ac:dyDescent="0.25">
      <c r="A126" s="1">
        <v>43962</v>
      </c>
      <c r="B126" s="1"/>
      <c r="C126">
        <v>9.9779999999999998</v>
      </c>
      <c r="D126">
        <v>24231690</v>
      </c>
      <c r="E126" s="6">
        <f t="shared" si="5"/>
        <v>-0.58699999999999974</v>
      </c>
      <c r="F126">
        <f t="shared" si="6"/>
        <v>-5.5560814008518672E-2</v>
      </c>
      <c r="G126" s="7">
        <f t="shared" si="7"/>
        <v>-5.7163981629174465E-2</v>
      </c>
      <c r="H126">
        <f t="shared" si="8"/>
        <v>2.3003826694388456</v>
      </c>
      <c r="I126">
        <f t="shared" si="9"/>
        <v>17.003171838606388</v>
      </c>
    </row>
    <row r="127" spans="1:9" x14ac:dyDescent="0.25">
      <c r="A127" s="1">
        <v>43969</v>
      </c>
      <c r="B127" s="1"/>
      <c r="C127">
        <v>10.5007</v>
      </c>
      <c r="D127">
        <v>27210810</v>
      </c>
      <c r="E127" s="6">
        <f t="shared" si="5"/>
        <v>0.52270000000000039</v>
      </c>
      <c r="F127">
        <f t="shared" si="6"/>
        <v>5.2385247544598154E-2</v>
      </c>
      <c r="G127" s="7">
        <f t="shared" si="7"/>
        <v>5.1059252169175284E-2</v>
      </c>
      <c r="H127">
        <f t="shared" si="8"/>
        <v>2.3514419216080209</v>
      </c>
      <c r="I127">
        <f t="shared" si="9"/>
        <v>17.119124878783833</v>
      </c>
    </row>
    <row r="128" spans="1:9" x14ac:dyDescent="0.25">
      <c r="A128" s="1">
        <v>43976</v>
      </c>
      <c r="B128" s="1"/>
      <c r="C128">
        <v>11.390510000000001</v>
      </c>
      <c r="D128">
        <v>78666578</v>
      </c>
      <c r="E128" s="6">
        <f t="shared" si="5"/>
        <v>0.88981000000000066</v>
      </c>
      <c r="F128">
        <f t="shared" si="6"/>
        <v>8.4738160313122049E-2</v>
      </c>
      <c r="G128" s="7">
        <f t="shared" si="7"/>
        <v>8.1338630968052605E-2</v>
      </c>
      <c r="H128">
        <f t="shared" si="8"/>
        <v>2.4327805525760735</v>
      </c>
      <c r="I128">
        <f t="shared" si="9"/>
        <v>18.180728947202496</v>
      </c>
    </row>
    <row r="129" spans="1:9" x14ac:dyDescent="0.25">
      <c r="A129" s="1">
        <v>43983</v>
      </c>
      <c r="B129" s="1"/>
      <c r="C129">
        <v>12.89</v>
      </c>
      <c r="D129">
        <v>31316282</v>
      </c>
      <c r="E129" s="6">
        <f t="shared" si="5"/>
        <v>1.4994899999999998</v>
      </c>
      <c r="F129">
        <f t="shared" si="6"/>
        <v>0.13164379821447852</v>
      </c>
      <c r="G129" s="7">
        <f t="shared" si="7"/>
        <v>0.12367126437502263</v>
      </c>
      <c r="H129">
        <f t="shared" si="8"/>
        <v>2.5564518169510961</v>
      </c>
      <c r="I129">
        <f t="shared" si="9"/>
        <v>17.259648711950877</v>
      </c>
    </row>
    <row r="130" spans="1:9" x14ac:dyDescent="0.25">
      <c r="A130" s="1">
        <v>43990</v>
      </c>
      <c r="B130" s="1"/>
      <c r="C130">
        <v>11.994999999999999</v>
      </c>
      <c r="D130">
        <v>20575180</v>
      </c>
      <c r="E130" s="6">
        <f t="shared" si="5"/>
        <v>-0.89500000000000135</v>
      </c>
      <c r="F130">
        <f t="shared" si="6"/>
        <v>-6.943366951124913E-2</v>
      </c>
      <c r="G130" s="7">
        <f t="shared" si="7"/>
        <v>-7.1961920659438405E-2</v>
      </c>
      <c r="H130">
        <f t="shared" si="8"/>
        <v>2.4844898962916577</v>
      </c>
      <c r="I130">
        <f t="shared" si="9"/>
        <v>16.839596052970307</v>
      </c>
    </row>
    <row r="131" spans="1:9" x14ac:dyDescent="0.25">
      <c r="A131" s="1">
        <v>43997</v>
      </c>
      <c r="B131" s="1"/>
      <c r="C131">
        <v>11.752000000000001</v>
      </c>
      <c r="D131">
        <v>5546974</v>
      </c>
      <c r="E131" s="6">
        <f t="shared" si="5"/>
        <v>-0.24299999999999855</v>
      </c>
      <c r="F131">
        <f t="shared" si="6"/>
        <v>-2.0258441017090335E-2</v>
      </c>
      <c r="G131" s="7">
        <f t="shared" si="7"/>
        <v>-2.0466457420081685E-2</v>
      </c>
      <c r="H131">
        <f t="shared" si="8"/>
        <v>2.464023438871576</v>
      </c>
      <c r="I131">
        <f t="shared" si="9"/>
        <v>15.52876311180807</v>
      </c>
    </row>
    <row r="132" spans="1:9" x14ac:dyDescent="0.25">
      <c r="A132" s="1">
        <v>44109</v>
      </c>
      <c r="B132" s="1"/>
      <c r="C132">
        <v>10.71</v>
      </c>
      <c r="D132">
        <v>3559976</v>
      </c>
      <c r="E132" s="6">
        <f t="shared" si="5"/>
        <v>-1.0419999999999998</v>
      </c>
      <c r="F132">
        <f t="shared" si="6"/>
        <v>-8.8665759019741303E-2</v>
      </c>
      <c r="G132" s="7">
        <f t="shared" si="7"/>
        <v>-9.2845554411918663E-2</v>
      </c>
      <c r="H132">
        <f t="shared" si="8"/>
        <v>2.3711778844596574</v>
      </c>
      <c r="I132">
        <f t="shared" si="9"/>
        <v>15.085264361232454</v>
      </c>
    </row>
    <row r="133" spans="1:9" x14ac:dyDescent="0.25">
      <c r="A133" s="1">
        <v>44116</v>
      </c>
      <c r="B133" s="1"/>
      <c r="C133">
        <v>10.33</v>
      </c>
      <c r="D133">
        <v>37591938</v>
      </c>
      <c r="E133" s="6">
        <f t="shared" ref="E133:E150" si="10">C133-C132</f>
        <v>-0.38000000000000078</v>
      </c>
      <c r="F133">
        <f t="shared" ref="F133:F150" si="11">E133/C132</f>
        <v>-3.5480859010270843E-2</v>
      </c>
      <c r="G133" s="7">
        <f t="shared" ref="G133:G150" si="12">LN(C133)-LN(C132)</f>
        <v>-3.6125601328110157E-2</v>
      </c>
      <c r="H133">
        <f t="shared" ref="H133:H150" si="13">LN(C133)</f>
        <v>2.3350522831315472</v>
      </c>
      <c r="I133">
        <f t="shared" ref="I133:I150" si="14">LN(D133)</f>
        <v>17.442300170476347</v>
      </c>
    </row>
    <row r="134" spans="1:9" x14ac:dyDescent="0.25">
      <c r="A134" s="1">
        <v>44123</v>
      </c>
      <c r="B134" s="1"/>
      <c r="C134">
        <v>11.2067</v>
      </c>
      <c r="D134">
        <v>25239286</v>
      </c>
      <c r="E134" s="6">
        <f t="shared" si="10"/>
        <v>0.87669999999999959</v>
      </c>
      <c r="F134">
        <f t="shared" si="11"/>
        <v>8.4869312681510128E-2</v>
      </c>
      <c r="G134" s="7">
        <f t="shared" si="12"/>
        <v>8.1459530596377228E-2</v>
      </c>
      <c r="H134">
        <f t="shared" si="13"/>
        <v>2.4165118137279245</v>
      </c>
      <c r="I134">
        <f t="shared" si="14"/>
        <v>17.043912306806099</v>
      </c>
    </row>
    <row r="135" spans="1:9" x14ac:dyDescent="0.25">
      <c r="A135" s="1">
        <v>44130</v>
      </c>
      <c r="B135" s="1"/>
      <c r="C135">
        <v>10.282349999999999</v>
      </c>
      <c r="D135">
        <v>29229854</v>
      </c>
      <c r="E135" s="6">
        <f t="shared" si="10"/>
        <v>-0.92435000000000045</v>
      </c>
      <c r="F135">
        <f t="shared" si="11"/>
        <v>-8.2481908144235186E-2</v>
      </c>
      <c r="G135" s="7">
        <f t="shared" si="12"/>
        <v>-8.6082980603936488E-2</v>
      </c>
      <c r="H135">
        <f t="shared" si="13"/>
        <v>2.330428833123988</v>
      </c>
      <c r="I135">
        <f t="shared" si="14"/>
        <v>17.190701142206667</v>
      </c>
    </row>
    <row r="136" spans="1:9" x14ac:dyDescent="0.25">
      <c r="A136" s="1">
        <v>44137</v>
      </c>
      <c r="B136" s="1"/>
      <c r="C136">
        <v>11.28</v>
      </c>
      <c r="D136">
        <v>45421682</v>
      </c>
      <c r="E136" s="6">
        <f t="shared" si="10"/>
        <v>0.99765000000000015</v>
      </c>
      <c r="F136">
        <f t="shared" si="11"/>
        <v>9.702548541918922E-2</v>
      </c>
      <c r="G136" s="7">
        <f t="shared" si="12"/>
        <v>9.2602412945924861E-2</v>
      </c>
      <c r="H136">
        <f t="shared" si="13"/>
        <v>2.4230312460699128</v>
      </c>
      <c r="I136">
        <f t="shared" si="14"/>
        <v>17.631500126100445</v>
      </c>
    </row>
    <row r="137" spans="1:9" x14ac:dyDescent="0.25">
      <c r="A137" s="1">
        <v>44144</v>
      </c>
      <c r="B137" s="1"/>
      <c r="C137">
        <v>12.93</v>
      </c>
      <c r="D137">
        <v>147470342</v>
      </c>
      <c r="E137" s="6">
        <f t="shared" si="10"/>
        <v>1.6500000000000004</v>
      </c>
      <c r="F137">
        <f t="shared" si="11"/>
        <v>0.14627659574468088</v>
      </c>
      <c r="G137" s="7">
        <f t="shared" si="12"/>
        <v>0.13651894671385323</v>
      </c>
      <c r="H137">
        <f t="shared" si="13"/>
        <v>2.5595501927837661</v>
      </c>
      <c r="I137">
        <f t="shared" si="14"/>
        <v>18.809137642340186</v>
      </c>
    </row>
    <row r="138" spans="1:9" x14ac:dyDescent="0.25">
      <c r="A138" s="1">
        <v>44151</v>
      </c>
      <c r="B138" s="1"/>
      <c r="C138">
        <v>12.93</v>
      </c>
      <c r="D138">
        <v>21670453</v>
      </c>
      <c r="E138" s="6">
        <f t="shared" si="10"/>
        <v>0</v>
      </c>
      <c r="F138">
        <f t="shared" si="11"/>
        <v>0</v>
      </c>
      <c r="G138" s="7">
        <f t="shared" si="12"/>
        <v>0</v>
      </c>
      <c r="H138">
        <f t="shared" si="13"/>
        <v>2.5595501927837661</v>
      </c>
      <c r="I138">
        <f t="shared" si="14"/>
        <v>16.891460277770282</v>
      </c>
    </row>
    <row r="139" spans="1:9" x14ac:dyDescent="0.25">
      <c r="A139" s="1">
        <v>44158</v>
      </c>
      <c r="B139" s="1"/>
      <c r="C139">
        <v>13.595000000000001</v>
      </c>
      <c r="D139">
        <v>23392085</v>
      </c>
      <c r="E139" s="6">
        <f t="shared" si="10"/>
        <v>0.66500000000000092</v>
      </c>
      <c r="F139">
        <f t="shared" si="11"/>
        <v>5.1430781129157069E-2</v>
      </c>
      <c r="G139" s="7">
        <f t="shared" si="12"/>
        <v>5.0151885300667942E-2</v>
      </c>
      <c r="H139">
        <f t="shared" si="13"/>
        <v>2.609702078084434</v>
      </c>
      <c r="I139">
        <f t="shared" si="14"/>
        <v>16.967908275245971</v>
      </c>
    </row>
    <row r="140" spans="1:9" x14ac:dyDescent="0.25">
      <c r="A140" s="1">
        <v>44165</v>
      </c>
      <c r="B140" s="1"/>
      <c r="C140">
        <v>14.895160000000001</v>
      </c>
      <c r="D140">
        <v>27675961</v>
      </c>
      <c r="E140" s="6">
        <f t="shared" si="10"/>
        <v>1.30016</v>
      </c>
      <c r="F140">
        <f t="shared" si="11"/>
        <v>9.5635159985288709E-2</v>
      </c>
      <c r="G140" s="7">
        <f t="shared" si="12"/>
        <v>9.1334249882802698E-2</v>
      </c>
      <c r="H140">
        <f t="shared" si="13"/>
        <v>2.7010363279672367</v>
      </c>
      <c r="I140">
        <f t="shared" si="14"/>
        <v>17.136074760436671</v>
      </c>
    </row>
    <row r="141" spans="1:9" x14ac:dyDescent="0.25">
      <c r="A141" s="1">
        <v>44172</v>
      </c>
      <c r="B141" s="1"/>
      <c r="C141">
        <v>15.86</v>
      </c>
      <c r="D141">
        <v>20748412</v>
      </c>
      <c r="E141" s="6">
        <f t="shared" si="10"/>
        <v>0.96483999999999881</v>
      </c>
      <c r="F141">
        <f t="shared" si="11"/>
        <v>6.4775403553906014E-2</v>
      </c>
      <c r="G141" s="7">
        <f t="shared" si="12"/>
        <v>6.2763888239464993E-2</v>
      </c>
      <c r="H141">
        <f t="shared" si="13"/>
        <v>2.7638002162067017</v>
      </c>
      <c r="I141">
        <f t="shared" si="14"/>
        <v>16.847980271591922</v>
      </c>
    </row>
    <row r="142" spans="1:9" x14ac:dyDescent="0.25">
      <c r="A142" s="1">
        <v>44179</v>
      </c>
      <c r="B142" s="1"/>
      <c r="C142">
        <v>14.925000000000001</v>
      </c>
      <c r="D142">
        <v>66775511</v>
      </c>
      <c r="E142" s="6">
        <f t="shared" si="10"/>
        <v>-0.93499999999999872</v>
      </c>
      <c r="F142">
        <f t="shared" si="11"/>
        <v>-5.8953341740226907E-2</v>
      </c>
      <c r="G142" s="7">
        <f t="shared" si="12"/>
        <v>-6.0762556928035671E-2</v>
      </c>
      <c r="H142">
        <f t="shared" si="13"/>
        <v>2.703037659278666</v>
      </c>
      <c r="I142">
        <f t="shared" si="14"/>
        <v>18.016846969495599</v>
      </c>
    </row>
    <row r="143" spans="1:9" x14ac:dyDescent="0.25">
      <c r="A143" s="1">
        <v>44186</v>
      </c>
      <c r="B143" s="1"/>
      <c r="C143">
        <v>14.62</v>
      </c>
      <c r="D143">
        <v>12659465</v>
      </c>
      <c r="E143" s="6">
        <f t="shared" si="10"/>
        <v>-0.30500000000000149</v>
      </c>
      <c r="F143">
        <f t="shared" si="11"/>
        <v>-2.0435510887772294E-2</v>
      </c>
      <c r="G143" s="7">
        <f t="shared" si="12"/>
        <v>-2.0647204957033427E-2</v>
      </c>
      <c r="H143">
        <f t="shared" si="13"/>
        <v>2.6823904543216326</v>
      </c>
      <c r="I143">
        <f t="shared" si="14"/>
        <v>16.353915714703636</v>
      </c>
    </row>
    <row r="144" spans="1:9" x14ac:dyDescent="0.25">
      <c r="A144" s="1">
        <v>44193</v>
      </c>
      <c r="B144" s="1"/>
      <c r="C144">
        <v>14.52</v>
      </c>
      <c r="D144">
        <v>4257638</v>
      </c>
      <c r="E144" s="6">
        <f t="shared" si="10"/>
        <v>-9.9999999999999645E-2</v>
      </c>
      <c r="F144">
        <f t="shared" si="11"/>
        <v>-6.839945280437733E-3</v>
      </c>
      <c r="G144" s="7">
        <f t="shared" si="12"/>
        <v>-6.8634449249826979E-3</v>
      </c>
      <c r="H144">
        <f t="shared" si="13"/>
        <v>2.6755270093966499</v>
      </c>
      <c r="I144">
        <f t="shared" si="14"/>
        <v>15.264225104381817</v>
      </c>
    </row>
    <row r="145" spans="1:9" x14ac:dyDescent="0.25">
      <c r="A145" s="1">
        <v>44200</v>
      </c>
      <c r="B145" s="1"/>
      <c r="C145">
        <v>15.615</v>
      </c>
      <c r="D145">
        <v>12682033</v>
      </c>
      <c r="E145" s="6">
        <f t="shared" si="10"/>
        <v>1.0950000000000006</v>
      </c>
      <c r="F145">
        <f t="shared" si="11"/>
        <v>7.5413223140495908E-2</v>
      </c>
      <c r="G145" s="7">
        <f t="shared" si="12"/>
        <v>7.2704981338392205E-2</v>
      </c>
      <c r="H145">
        <f t="shared" si="13"/>
        <v>2.7482319907350421</v>
      </c>
      <c r="I145">
        <f t="shared" si="14"/>
        <v>16.355696825351959</v>
      </c>
    </row>
    <row r="146" spans="1:9" x14ac:dyDescent="0.25">
      <c r="A146" s="1">
        <v>44207</v>
      </c>
      <c r="B146" s="1"/>
      <c r="C146">
        <v>15.1</v>
      </c>
      <c r="D146">
        <v>20904189</v>
      </c>
      <c r="E146" s="6">
        <f t="shared" si="10"/>
        <v>-0.51500000000000057</v>
      </c>
      <c r="F146">
        <f t="shared" si="11"/>
        <v>-3.2981107909061835E-2</v>
      </c>
      <c r="G146" s="7">
        <f t="shared" si="12"/>
        <v>-3.3537246914163266E-2</v>
      </c>
      <c r="H146">
        <f t="shared" si="13"/>
        <v>2.7146947438208788</v>
      </c>
      <c r="I146">
        <f t="shared" si="14"/>
        <v>16.855460127473517</v>
      </c>
    </row>
    <row r="147" spans="1:9" x14ac:dyDescent="0.25">
      <c r="A147" s="1">
        <v>44214</v>
      </c>
      <c r="B147" s="1"/>
      <c r="C147">
        <v>14.27</v>
      </c>
      <c r="D147">
        <v>22577913</v>
      </c>
      <c r="E147" s="6">
        <f t="shared" si="10"/>
        <v>-0.83000000000000007</v>
      </c>
      <c r="F147">
        <f t="shared" si="11"/>
        <v>-5.496688741721855E-2</v>
      </c>
      <c r="G147" s="7">
        <f t="shared" si="12"/>
        <v>-5.6535312332133714E-2</v>
      </c>
      <c r="H147">
        <f t="shared" si="13"/>
        <v>2.6581594314887451</v>
      </c>
      <c r="I147">
        <f t="shared" si="14"/>
        <v>16.932482685487674</v>
      </c>
    </row>
    <row r="148" spans="1:9" x14ac:dyDescent="0.25">
      <c r="A148" s="1">
        <v>44221</v>
      </c>
      <c r="B148" s="1"/>
      <c r="C148">
        <v>13.76</v>
      </c>
      <c r="D148">
        <v>36610075</v>
      </c>
      <c r="E148" s="6">
        <f t="shared" si="10"/>
        <v>-0.50999999999999979</v>
      </c>
      <c r="F148">
        <f t="shared" si="11"/>
        <v>-3.5739313244569013E-2</v>
      </c>
      <c r="G148" s="7">
        <f t="shared" si="12"/>
        <v>-3.6393598983547548E-2</v>
      </c>
      <c r="H148">
        <f t="shared" si="13"/>
        <v>2.6217658325051976</v>
      </c>
      <c r="I148">
        <f t="shared" si="14"/>
        <v>17.415834033714916</v>
      </c>
    </row>
    <row r="149" spans="1:9" x14ac:dyDescent="0.25">
      <c r="A149" s="1">
        <v>44228</v>
      </c>
      <c r="B149" s="1"/>
      <c r="C149">
        <v>14.6</v>
      </c>
      <c r="D149">
        <v>17851658</v>
      </c>
      <c r="E149" s="6">
        <f t="shared" si="10"/>
        <v>0.83999999999999986</v>
      </c>
      <c r="F149">
        <f t="shared" si="11"/>
        <v>6.1046511627906967E-2</v>
      </c>
      <c r="G149" s="7">
        <f t="shared" si="12"/>
        <v>5.9255696209093323E-2</v>
      </c>
      <c r="H149">
        <f t="shared" si="13"/>
        <v>2.6810215287142909</v>
      </c>
      <c r="I149">
        <f t="shared" si="14"/>
        <v>16.697606947030426</v>
      </c>
    </row>
    <row r="150" spans="1:9" x14ac:dyDescent="0.25">
      <c r="A150" s="1">
        <v>44235</v>
      </c>
      <c r="B150" s="1"/>
      <c r="C150">
        <v>14.41</v>
      </c>
      <c r="D150">
        <v>15061569</v>
      </c>
      <c r="E150" s="6">
        <f t="shared" si="10"/>
        <v>-0.1899999999999995</v>
      </c>
      <c r="F150">
        <f t="shared" si="11"/>
        <v>-1.3013698630136952E-2</v>
      </c>
      <c r="G150" s="7">
        <f t="shared" si="12"/>
        <v>-1.3099118702859958E-2</v>
      </c>
      <c r="H150">
        <f t="shared" si="13"/>
        <v>2.6679224100114309</v>
      </c>
      <c r="I150">
        <f t="shared" si="14"/>
        <v>16.527656958176255</v>
      </c>
    </row>
    <row r="151" spans="1:9" x14ac:dyDescent="0.25">
      <c r="A151" s="1"/>
      <c r="B151" s="1"/>
      <c r="C151" s="6"/>
      <c r="E151" s="6"/>
      <c r="G151" s="7"/>
    </row>
    <row r="152" spans="1:9" x14ac:dyDescent="0.25">
      <c r="A152" s="1"/>
      <c r="B152" s="1"/>
      <c r="C152" s="6"/>
      <c r="E152" s="6"/>
      <c r="G152" s="7"/>
    </row>
    <row r="153" spans="1:9" x14ac:dyDescent="0.25">
      <c r="A153" s="1"/>
      <c r="B153" s="1"/>
      <c r="C153" s="6"/>
      <c r="E153" s="6"/>
      <c r="G153" s="7"/>
    </row>
    <row r="154" spans="1:9" x14ac:dyDescent="0.25">
      <c r="A154" s="1"/>
      <c r="B154" s="1"/>
      <c r="C154" s="6"/>
      <c r="E154" s="6"/>
      <c r="G154" s="7"/>
    </row>
    <row r="155" spans="1:9" x14ac:dyDescent="0.25">
      <c r="A155" s="1"/>
      <c r="B155" s="1"/>
      <c r="C155" s="6"/>
      <c r="E155" s="6"/>
      <c r="G155" s="7"/>
    </row>
    <row r="156" spans="1:9" x14ac:dyDescent="0.25">
      <c r="A156" s="1"/>
      <c r="B156" s="1"/>
      <c r="C156" s="6"/>
      <c r="E156" s="6"/>
      <c r="G156" s="7"/>
    </row>
    <row r="157" spans="1:9" x14ac:dyDescent="0.25">
      <c r="A157" s="1"/>
      <c r="B157" s="1"/>
      <c r="C157" s="6"/>
      <c r="E157" s="6"/>
      <c r="G157" s="7"/>
    </row>
    <row r="158" spans="1:9" x14ac:dyDescent="0.25">
      <c r="A158" s="1"/>
      <c r="B158" s="1"/>
      <c r="C158" s="6"/>
      <c r="E158" s="6"/>
      <c r="G158" s="7"/>
    </row>
    <row r="159" spans="1:9" x14ac:dyDescent="0.25">
      <c r="A159" s="1"/>
      <c r="B159" s="1"/>
      <c r="C159" s="6"/>
      <c r="E159" s="6"/>
      <c r="G159" s="7"/>
    </row>
    <row r="160" spans="1:9" x14ac:dyDescent="0.25">
      <c r="A160" s="1"/>
      <c r="B160" s="1"/>
      <c r="C160" s="6"/>
      <c r="E160" s="6"/>
      <c r="G160" s="7"/>
    </row>
    <row r="161" spans="1:7" x14ac:dyDescent="0.25">
      <c r="A161" s="1"/>
      <c r="B161" s="1"/>
      <c r="C161" s="6"/>
      <c r="E161" s="6"/>
      <c r="G161" s="7"/>
    </row>
    <row r="162" spans="1:7" x14ac:dyDescent="0.25">
      <c r="A162" s="1"/>
      <c r="B162" s="1"/>
      <c r="C162" s="6"/>
      <c r="E162" s="6"/>
      <c r="G162" s="7"/>
    </row>
    <row r="163" spans="1:7" x14ac:dyDescent="0.25">
      <c r="A163" s="1"/>
      <c r="B163" s="1"/>
      <c r="C163" s="6"/>
      <c r="E163" s="6"/>
      <c r="G163" s="7"/>
    </row>
    <row r="164" spans="1:7" x14ac:dyDescent="0.25">
      <c r="A164" s="1"/>
      <c r="B164" s="1"/>
      <c r="C164" s="6"/>
      <c r="E164" s="6"/>
      <c r="G164" s="7"/>
    </row>
    <row r="165" spans="1:7" x14ac:dyDescent="0.25">
      <c r="A165" s="1"/>
      <c r="B165" s="1"/>
      <c r="C165" s="6"/>
      <c r="E165" s="6"/>
      <c r="G165" s="7"/>
    </row>
    <row r="166" spans="1:7" x14ac:dyDescent="0.25">
      <c r="A166" s="1"/>
      <c r="B166" s="1"/>
      <c r="C166" s="6"/>
      <c r="E166" s="6"/>
      <c r="G166" s="7"/>
    </row>
    <row r="167" spans="1:7" x14ac:dyDescent="0.25">
      <c r="A167" s="1"/>
      <c r="B167" s="1"/>
      <c r="C167" s="6"/>
      <c r="E167" s="6"/>
      <c r="G167" s="7"/>
    </row>
    <row r="168" spans="1:7" x14ac:dyDescent="0.25">
      <c r="A168" s="1"/>
      <c r="B168" s="1"/>
      <c r="C168" s="6"/>
      <c r="E168" s="6"/>
      <c r="G168" s="7"/>
    </row>
    <row r="169" spans="1:7" x14ac:dyDescent="0.25">
      <c r="A169" s="1"/>
      <c r="B169" s="1"/>
      <c r="C169" s="6"/>
      <c r="E169" s="6"/>
      <c r="G169" s="7"/>
    </row>
    <row r="170" spans="1:7" x14ac:dyDescent="0.25">
      <c r="A170" s="1"/>
      <c r="B170" s="1"/>
      <c r="C170" s="6"/>
      <c r="E170" s="6"/>
      <c r="G170" s="7"/>
    </row>
    <row r="171" spans="1:7" x14ac:dyDescent="0.25">
      <c r="A171" s="1"/>
      <c r="B171" s="1"/>
      <c r="C171" s="6"/>
      <c r="E171" s="6"/>
      <c r="G171" s="7"/>
    </row>
    <row r="172" spans="1:7" x14ac:dyDescent="0.25">
      <c r="A172" s="1"/>
      <c r="B172" s="1"/>
      <c r="C172" s="6"/>
      <c r="E172" s="6"/>
      <c r="G172" s="7"/>
    </row>
    <row r="173" spans="1:7" x14ac:dyDescent="0.25">
      <c r="A173" s="1"/>
      <c r="B173" s="1"/>
      <c r="C173" s="6"/>
      <c r="E173" s="6"/>
      <c r="G173" s="7"/>
    </row>
    <row r="174" spans="1:7" x14ac:dyDescent="0.25">
      <c r="A174" s="1"/>
      <c r="B174" s="1"/>
      <c r="C174" s="6"/>
      <c r="E174" s="6"/>
      <c r="G174" s="7"/>
    </row>
    <row r="175" spans="1:7" x14ac:dyDescent="0.25">
      <c r="A175" s="1"/>
      <c r="B175" s="1"/>
      <c r="C175" s="6"/>
      <c r="E175" s="6"/>
      <c r="G175" s="7"/>
    </row>
    <row r="176" spans="1:7" x14ac:dyDescent="0.25">
      <c r="A176" s="1"/>
      <c r="B176" s="1"/>
      <c r="C176" s="6"/>
      <c r="E176" s="6"/>
      <c r="G176" s="7"/>
    </row>
    <row r="177" spans="1:7" x14ac:dyDescent="0.25">
      <c r="A177" s="1"/>
      <c r="B177" s="1"/>
      <c r="C177" s="6"/>
      <c r="E177" s="6"/>
      <c r="G177" s="7"/>
    </row>
    <row r="178" spans="1:7" x14ac:dyDescent="0.25">
      <c r="A178" s="1"/>
      <c r="B178" s="1"/>
      <c r="C178" s="6"/>
      <c r="E178" s="6"/>
      <c r="G178" s="7"/>
    </row>
    <row r="179" spans="1:7" x14ac:dyDescent="0.25">
      <c r="A179" s="1"/>
      <c r="B179" s="1"/>
      <c r="C179" s="6"/>
      <c r="E179" s="6"/>
      <c r="G179" s="7"/>
    </row>
    <row r="180" spans="1:7" x14ac:dyDescent="0.25">
      <c r="A180" s="1"/>
      <c r="B180" s="1"/>
      <c r="C180" s="6"/>
      <c r="E180" s="6"/>
      <c r="G180" s="7"/>
    </row>
    <row r="181" spans="1:7" x14ac:dyDescent="0.25">
      <c r="A181" s="1"/>
      <c r="B181" s="1"/>
      <c r="C181" s="6"/>
      <c r="E181" s="6"/>
      <c r="G181" s="7"/>
    </row>
    <row r="182" spans="1:7" x14ac:dyDescent="0.25">
      <c r="A182" s="1"/>
      <c r="B182" s="1"/>
      <c r="C182" s="6"/>
      <c r="E182" s="6"/>
      <c r="G182" s="7"/>
    </row>
    <row r="183" spans="1:7" x14ac:dyDescent="0.25">
      <c r="A183" s="1"/>
      <c r="B183" s="1"/>
      <c r="C183" s="6"/>
      <c r="E183" s="6"/>
      <c r="G183" s="7"/>
    </row>
    <row r="184" spans="1:7" x14ac:dyDescent="0.25">
      <c r="A184" s="1"/>
      <c r="B184" s="1"/>
      <c r="C184" s="6"/>
      <c r="E184" s="6"/>
      <c r="G184" s="7"/>
    </row>
    <row r="185" spans="1:7" x14ac:dyDescent="0.25">
      <c r="A185" s="1"/>
      <c r="B185" s="1"/>
      <c r="C185" s="6"/>
      <c r="E185" s="6"/>
      <c r="G185" s="7"/>
    </row>
    <row r="186" spans="1:7" x14ac:dyDescent="0.25">
      <c r="A186" s="1"/>
      <c r="B186" s="1"/>
      <c r="C186" s="6"/>
      <c r="E186" s="6"/>
      <c r="G186" s="7"/>
    </row>
    <row r="187" spans="1:7" x14ac:dyDescent="0.25">
      <c r="A187" s="1"/>
      <c r="B187" s="1"/>
      <c r="C187" s="6"/>
      <c r="E187" s="6"/>
      <c r="G187" s="7"/>
    </row>
    <row r="188" spans="1:7" x14ac:dyDescent="0.25">
      <c r="A188" s="1"/>
      <c r="B188" s="1"/>
      <c r="C188" s="6"/>
      <c r="E188" s="6"/>
      <c r="G188" s="7"/>
    </row>
    <row r="189" spans="1:7" x14ac:dyDescent="0.25">
      <c r="A189" s="1"/>
      <c r="B189" s="1"/>
      <c r="C189" s="6"/>
      <c r="E189" s="6"/>
      <c r="G189" s="7"/>
    </row>
    <row r="190" spans="1:7" x14ac:dyDescent="0.25">
      <c r="A190" s="1"/>
      <c r="B190" s="1"/>
      <c r="C190" s="6"/>
      <c r="E190" s="6"/>
      <c r="G190" s="7"/>
    </row>
    <row r="191" spans="1:7" x14ac:dyDescent="0.25">
      <c r="A191" s="1"/>
      <c r="B191" s="1"/>
      <c r="C191" s="6"/>
      <c r="E191" s="6"/>
      <c r="G191" s="7"/>
    </row>
    <row r="192" spans="1:7" x14ac:dyDescent="0.25">
      <c r="A192" s="1"/>
      <c r="B192" s="1"/>
      <c r="C192" s="6"/>
      <c r="E192" s="6"/>
      <c r="G192" s="7"/>
    </row>
    <row r="193" spans="1:7" x14ac:dyDescent="0.25">
      <c r="A193" s="1"/>
      <c r="B193" s="1"/>
      <c r="C193" s="6"/>
      <c r="E193" s="6"/>
      <c r="G193" s="7"/>
    </row>
    <row r="194" spans="1:7" x14ac:dyDescent="0.25">
      <c r="A194" s="1"/>
      <c r="B194" s="1"/>
      <c r="C194" s="6"/>
      <c r="E194" s="6"/>
      <c r="G194" s="7"/>
    </row>
    <row r="195" spans="1:7" x14ac:dyDescent="0.25">
      <c r="A195" s="1"/>
      <c r="B195" s="1"/>
      <c r="C195" s="6"/>
      <c r="E195" s="6"/>
      <c r="G195" s="7"/>
    </row>
    <row r="196" spans="1:7" x14ac:dyDescent="0.25">
      <c r="A196" s="1"/>
      <c r="B196" s="1"/>
      <c r="C196" s="6"/>
      <c r="E196" s="6"/>
      <c r="G196" s="7"/>
    </row>
    <row r="197" spans="1:7" x14ac:dyDescent="0.25">
      <c r="A197" s="1"/>
      <c r="B197" s="1"/>
      <c r="C197" s="6"/>
      <c r="E197" s="6"/>
      <c r="G197" s="7"/>
    </row>
    <row r="198" spans="1:7" x14ac:dyDescent="0.25">
      <c r="A198" s="1"/>
      <c r="B198" s="1"/>
      <c r="C198" s="6"/>
      <c r="E198" s="6"/>
      <c r="G198" s="7"/>
    </row>
    <row r="199" spans="1:7" x14ac:dyDescent="0.25">
      <c r="A199" s="1"/>
      <c r="B199" s="1"/>
      <c r="C199" s="6"/>
      <c r="E199" s="6"/>
      <c r="G199" s="7"/>
    </row>
    <row r="200" spans="1:7" x14ac:dyDescent="0.25">
      <c r="A200" s="1"/>
      <c r="B200" s="1"/>
      <c r="C200" s="6"/>
      <c r="E200" s="6"/>
      <c r="G200" s="7"/>
    </row>
    <row r="201" spans="1:7" x14ac:dyDescent="0.25">
      <c r="A201" s="1"/>
      <c r="B201" s="1"/>
      <c r="C201" s="6"/>
      <c r="E201" s="6"/>
      <c r="G201" s="7"/>
    </row>
    <row r="202" spans="1:7" x14ac:dyDescent="0.25">
      <c r="A202" s="1"/>
      <c r="B202" s="1"/>
      <c r="C202" s="6"/>
      <c r="E202" s="6"/>
      <c r="G202" s="7"/>
    </row>
    <row r="203" spans="1:7" x14ac:dyDescent="0.25">
      <c r="A203" s="1"/>
      <c r="B203" s="1"/>
      <c r="C203" s="6"/>
      <c r="E203" s="6"/>
      <c r="G203" s="7"/>
    </row>
    <row r="204" spans="1:7" x14ac:dyDescent="0.25">
      <c r="A204" s="1"/>
      <c r="B204" s="1"/>
      <c r="C204" s="6"/>
      <c r="E204" s="6"/>
      <c r="G204" s="7"/>
    </row>
    <row r="205" spans="1:7" x14ac:dyDescent="0.25">
      <c r="A205" s="1"/>
      <c r="B205" s="1"/>
      <c r="C205" s="6"/>
      <c r="E205" s="6"/>
      <c r="G205" s="7"/>
    </row>
    <row r="206" spans="1:7" x14ac:dyDescent="0.25">
      <c r="A206" s="1"/>
      <c r="B206" s="1"/>
      <c r="C206" s="6"/>
      <c r="E206" s="6"/>
      <c r="G206" s="7"/>
    </row>
    <row r="207" spans="1:7" x14ac:dyDescent="0.25">
      <c r="A207" s="1"/>
      <c r="B207" s="1"/>
      <c r="C207" s="6"/>
      <c r="E207" s="6"/>
      <c r="G207" s="7"/>
    </row>
    <row r="208" spans="1:7" x14ac:dyDescent="0.25">
      <c r="A208" s="1"/>
      <c r="B208" s="1"/>
      <c r="C208" s="6"/>
      <c r="E208" s="6"/>
      <c r="G208" s="7"/>
    </row>
    <row r="209" spans="1:7" x14ac:dyDescent="0.25">
      <c r="A209" s="1"/>
      <c r="B209" s="1"/>
      <c r="C209" s="6"/>
      <c r="E209" s="6"/>
      <c r="G209" s="7"/>
    </row>
    <row r="210" spans="1:7" x14ac:dyDescent="0.25">
      <c r="A210" s="1"/>
      <c r="B210" s="1"/>
      <c r="C210" s="6"/>
      <c r="E210" s="6"/>
      <c r="G210" s="7"/>
    </row>
    <row r="211" spans="1:7" x14ac:dyDescent="0.25">
      <c r="A211" s="1"/>
      <c r="B211" s="1"/>
      <c r="C211" s="6"/>
      <c r="E211" s="6"/>
      <c r="G211" s="7"/>
    </row>
    <row r="212" spans="1:7" x14ac:dyDescent="0.25">
      <c r="A212" s="1"/>
      <c r="B212" s="1"/>
      <c r="C212" s="6"/>
      <c r="E212" s="6"/>
      <c r="G212" s="7"/>
    </row>
    <row r="213" spans="1:7" x14ac:dyDescent="0.25">
      <c r="A213" s="1"/>
      <c r="B213" s="1"/>
      <c r="C213" s="6"/>
      <c r="E213" s="6"/>
      <c r="G213" s="7"/>
    </row>
    <row r="214" spans="1:7" x14ac:dyDescent="0.25">
      <c r="A214" s="1"/>
      <c r="B214" s="1"/>
      <c r="C214" s="6"/>
      <c r="E214" s="6"/>
      <c r="G214" s="7"/>
    </row>
    <row r="215" spans="1:7" x14ac:dyDescent="0.25">
      <c r="A215" s="1"/>
      <c r="B215" s="1"/>
      <c r="C215" s="6"/>
      <c r="E215" s="6"/>
      <c r="G215" s="7"/>
    </row>
    <row r="216" spans="1:7" x14ac:dyDescent="0.25">
      <c r="A216" s="1"/>
      <c r="B216" s="1"/>
      <c r="C216" s="6"/>
      <c r="E216" s="6"/>
      <c r="G216" s="7"/>
    </row>
    <row r="217" spans="1:7" x14ac:dyDescent="0.25">
      <c r="A217" s="1"/>
      <c r="B217" s="1"/>
      <c r="C217" s="6"/>
      <c r="E217" s="6"/>
      <c r="G217" s="7"/>
    </row>
    <row r="218" spans="1:7" x14ac:dyDescent="0.25">
      <c r="A218" s="1"/>
      <c r="B218" s="1"/>
      <c r="C218" s="6"/>
      <c r="E218" s="6"/>
      <c r="G218" s="7"/>
    </row>
    <row r="219" spans="1:7" x14ac:dyDescent="0.25">
      <c r="A219" s="1"/>
      <c r="B219" s="1"/>
      <c r="C219" s="6"/>
      <c r="E219" s="6"/>
      <c r="G219" s="7"/>
    </row>
    <row r="220" spans="1:7" x14ac:dyDescent="0.25">
      <c r="A220" s="1"/>
      <c r="B220" s="1"/>
      <c r="C220" s="6"/>
      <c r="E220" s="6"/>
      <c r="G220" s="7"/>
    </row>
    <row r="221" spans="1:7" x14ac:dyDescent="0.25">
      <c r="A221" s="1"/>
      <c r="B221" s="1"/>
      <c r="C221" s="6"/>
      <c r="E221" s="6"/>
      <c r="G221" s="7"/>
    </row>
    <row r="222" spans="1:7" x14ac:dyDescent="0.25">
      <c r="A222" s="1"/>
      <c r="B222" s="1"/>
      <c r="C222" s="6"/>
      <c r="E222" s="6"/>
      <c r="G222" s="7"/>
    </row>
    <row r="223" spans="1:7" x14ac:dyDescent="0.25">
      <c r="A223" s="1"/>
      <c r="B223" s="1"/>
      <c r="C223" s="6"/>
      <c r="E223" s="6"/>
      <c r="G223" s="7"/>
    </row>
    <row r="224" spans="1:7" x14ac:dyDescent="0.25">
      <c r="A224" s="1"/>
      <c r="B224" s="1"/>
      <c r="C224" s="6"/>
      <c r="E224" s="6"/>
      <c r="G224" s="7"/>
    </row>
    <row r="225" spans="1:7" x14ac:dyDescent="0.25">
      <c r="A225" s="1"/>
      <c r="B225" s="1"/>
      <c r="C225" s="6"/>
      <c r="E225" s="6"/>
      <c r="G225" s="7"/>
    </row>
    <row r="226" spans="1:7" x14ac:dyDescent="0.25">
      <c r="A226" s="1"/>
      <c r="B226" s="1"/>
      <c r="C226" s="6"/>
      <c r="E226" s="6"/>
      <c r="G226" s="7"/>
    </row>
    <row r="227" spans="1:7" x14ac:dyDescent="0.25">
      <c r="A227" s="1"/>
      <c r="B227" s="1"/>
      <c r="C227" s="6"/>
      <c r="E227" s="6"/>
      <c r="G227" s="7"/>
    </row>
    <row r="228" spans="1:7" x14ac:dyDescent="0.25">
      <c r="A228" s="1"/>
      <c r="B228" s="1"/>
      <c r="C228" s="6"/>
      <c r="E228" s="6"/>
      <c r="G228" s="7"/>
    </row>
    <row r="229" spans="1:7" x14ac:dyDescent="0.25">
      <c r="A229" s="1"/>
      <c r="B229" s="1"/>
      <c r="C229" s="6"/>
      <c r="E229" s="6"/>
      <c r="G229" s="7"/>
    </row>
    <row r="230" spans="1:7" x14ac:dyDescent="0.25">
      <c r="A230" s="1"/>
      <c r="B230" s="1"/>
      <c r="C230" s="6"/>
      <c r="E230" s="6"/>
      <c r="G230" s="7"/>
    </row>
    <row r="231" spans="1:7" x14ac:dyDescent="0.25">
      <c r="A231" s="1"/>
      <c r="B231" s="1"/>
      <c r="C231" s="6"/>
      <c r="E231" s="6"/>
      <c r="G231" s="7"/>
    </row>
    <row r="232" spans="1:7" x14ac:dyDescent="0.25">
      <c r="A232" s="1"/>
      <c r="B232" s="1"/>
      <c r="C232" s="6"/>
      <c r="E232" s="6"/>
      <c r="G232" s="7"/>
    </row>
    <row r="233" spans="1:7" x14ac:dyDescent="0.25">
      <c r="A233" s="1"/>
      <c r="B233" s="1"/>
      <c r="C233" s="6"/>
      <c r="E233" s="6"/>
      <c r="G233" s="7"/>
    </row>
    <row r="234" spans="1:7" x14ac:dyDescent="0.25">
      <c r="A234" s="1"/>
      <c r="B234" s="1"/>
      <c r="C234" s="6"/>
      <c r="E234" s="6"/>
      <c r="G234" s="7"/>
    </row>
    <row r="235" spans="1:7" x14ac:dyDescent="0.25">
      <c r="A235" s="1"/>
      <c r="B235" s="1"/>
      <c r="C235" s="6"/>
      <c r="E235" s="6"/>
      <c r="G235" s="7"/>
    </row>
    <row r="236" spans="1:7" x14ac:dyDescent="0.25">
      <c r="A236" s="1"/>
      <c r="B236" s="1"/>
      <c r="C236" s="6"/>
      <c r="E236" s="6"/>
      <c r="G236" s="7"/>
    </row>
    <row r="237" spans="1:7" x14ac:dyDescent="0.25">
      <c r="A237" s="1"/>
      <c r="B237" s="1"/>
      <c r="C237" s="6"/>
      <c r="E237" s="6"/>
      <c r="G237" s="7"/>
    </row>
    <row r="238" spans="1:7" x14ac:dyDescent="0.25">
      <c r="A238" s="1"/>
      <c r="B238" s="1"/>
      <c r="C238" s="6"/>
      <c r="E238" s="6"/>
      <c r="G238" s="7"/>
    </row>
    <row r="239" spans="1:7" x14ac:dyDescent="0.25">
      <c r="A239" s="1"/>
      <c r="B239" s="1"/>
      <c r="C239" s="6"/>
      <c r="E239" s="6"/>
      <c r="G239" s="7"/>
    </row>
    <row r="240" spans="1:7" x14ac:dyDescent="0.25">
      <c r="A240" s="1"/>
      <c r="B240" s="1"/>
      <c r="C240" s="6"/>
      <c r="E240" s="6"/>
      <c r="G240" s="7"/>
    </row>
    <row r="241" spans="1:7" x14ac:dyDescent="0.25">
      <c r="A241" s="1"/>
      <c r="B241" s="1"/>
      <c r="C241" s="6"/>
      <c r="E241" s="6"/>
      <c r="G241" s="7"/>
    </row>
    <row r="242" spans="1:7" x14ac:dyDescent="0.25">
      <c r="A242" s="1"/>
      <c r="B242" s="1"/>
      <c r="C242" s="6"/>
      <c r="E242" s="6"/>
      <c r="G242" s="7"/>
    </row>
    <row r="243" spans="1:7" x14ac:dyDescent="0.25">
      <c r="A243" s="1"/>
      <c r="B243" s="1"/>
      <c r="C243" s="6"/>
      <c r="E243" s="6"/>
      <c r="G243" s="7"/>
    </row>
    <row r="244" spans="1:7" x14ac:dyDescent="0.25">
      <c r="A244" s="1"/>
      <c r="B244" s="1"/>
      <c r="C244" s="6"/>
      <c r="E244" s="6"/>
      <c r="G244" s="7"/>
    </row>
    <row r="245" spans="1:7" x14ac:dyDescent="0.25">
      <c r="A245" s="1"/>
      <c r="B245" s="1"/>
      <c r="C245" s="6"/>
      <c r="E245" s="6"/>
      <c r="G245" s="7"/>
    </row>
    <row r="246" spans="1:7" x14ac:dyDescent="0.25">
      <c r="A246" s="1"/>
      <c r="B246" s="1"/>
      <c r="C246" s="6"/>
      <c r="E246" s="6"/>
      <c r="G246" s="7"/>
    </row>
    <row r="247" spans="1:7" x14ac:dyDescent="0.25">
      <c r="A247" s="1"/>
      <c r="B247" s="1"/>
      <c r="C247" s="6"/>
      <c r="E247" s="6"/>
      <c r="G247" s="7"/>
    </row>
    <row r="248" spans="1:7" x14ac:dyDescent="0.25">
      <c r="A248" s="1"/>
      <c r="B248" s="1"/>
      <c r="C248" s="6"/>
      <c r="E248" s="6"/>
      <c r="G248" s="7"/>
    </row>
    <row r="249" spans="1:7" x14ac:dyDescent="0.25">
      <c r="A249" s="1"/>
      <c r="B249" s="1"/>
      <c r="C249" s="6"/>
      <c r="E249" s="6"/>
      <c r="G249" s="7"/>
    </row>
    <row r="250" spans="1:7" x14ac:dyDescent="0.25">
      <c r="A250" s="1"/>
      <c r="B250" s="1"/>
      <c r="C250" s="6"/>
      <c r="E250" s="6"/>
      <c r="G250" s="7"/>
    </row>
    <row r="251" spans="1:7" x14ac:dyDescent="0.25">
      <c r="A251" s="1"/>
      <c r="B251" s="1"/>
      <c r="C251" s="6"/>
      <c r="E251" s="6"/>
      <c r="G251" s="7"/>
    </row>
    <row r="252" spans="1:7" x14ac:dyDescent="0.25">
      <c r="A252" s="1"/>
      <c r="B252" s="1"/>
      <c r="C252" s="6"/>
      <c r="E252" s="6"/>
      <c r="G252" s="7"/>
    </row>
    <row r="253" spans="1:7" x14ac:dyDescent="0.25">
      <c r="A253" s="1"/>
      <c r="B253" s="1"/>
      <c r="C253" s="6"/>
      <c r="E253" s="6"/>
      <c r="G253" s="7"/>
    </row>
    <row r="254" spans="1:7" x14ac:dyDescent="0.25">
      <c r="A254" s="1"/>
      <c r="B254" s="1"/>
      <c r="C254" s="6"/>
      <c r="E254" s="6"/>
      <c r="G254" s="7"/>
    </row>
    <row r="255" spans="1:7" x14ac:dyDescent="0.25">
      <c r="A255" s="1"/>
      <c r="B255" s="1"/>
      <c r="C255" s="6"/>
      <c r="E255" s="6"/>
      <c r="G255" s="7"/>
    </row>
    <row r="256" spans="1:7" x14ac:dyDescent="0.25">
      <c r="A256" s="1"/>
      <c r="B256" s="1"/>
      <c r="C256" s="6"/>
      <c r="E256" s="6"/>
      <c r="G256" s="7"/>
    </row>
    <row r="257" spans="1:7" x14ac:dyDescent="0.25">
      <c r="A257" s="1"/>
      <c r="B257" s="1"/>
      <c r="C257" s="6"/>
      <c r="E257" s="6"/>
      <c r="G257" s="7"/>
    </row>
    <row r="258" spans="1:7" x14ac:dyDescent="0.25">
      <c r="A258" s="1"/>
      <c r="B258" s="1"/>
      <c r="C258" s="6"/>
      <c r="E258" s="6"/>
      <c r="G258" s="7"/>
    </row>
    <row r="259" spans="1:7" x14ac:dyDescent="0.25">
      <c r="A259" s="1"/>
      <c r="B259" s="1"/>
      <c r="C259" s="6"/>
      <c r="E259" s="6"/>
      <c r="G259" s="7"/>
    </row>
    <row r="260" spans="1:7" x14ac:dyDescent="0.25">
      <c r="A260" s="1"/>
      <c r="B260" s="1"/>
      <c r="C260" s="6"/>
      <c r="E260" s="6"/>
      <c r="G260" s="7"/>
    </row>
    <row r="261" spans="1:7" x14ac:dyDescent="0.25">
      <c r="A261" s="1"/>
      <c r="B261" s="1"/>
      <c r="C261" s="6"/>
      <c r="E261" s="6"/>
      <c r="G261" s="7"/>
    </row>
    <row r="262" spans="1:7" x14ac:dyDescent="0.25">
      <c r="A262" s="1"/>
      <c r="B262" s="1"/>
      <c r="C262" s="6"/>
      <c r="E262" s="6"/>
      <c r="G262" s="7"/>
    </row>
    <row r="263" spans="1:7" x14ac:dyDescent="0.25">
      <c r="A263" s="1"/>
      <c r="B263" s="1"/>
      <c r="C263" s="6"/>
      <c r="E263" s="6"/>
      <c r="G263" s="7"/>
    </row>
    <row r="264" spans="1:7" x14ac:dyDescent="0.25">
      <c r="A264" s="1"/>
      <c r="B264" s="1"/>
      <c r="C264" s="6"/>
      <c r="E264" s="6"/>
      <c r="G264" s="7"/>
    </row>
    <row r="265" spans="1:7" x14ac:dyDescent="0.25">
      <c r="A265" s="1"/>
      <c r="B265" s="1"/>
      <c r="C265" s="6"/>
      <c r="E265" s="6"/>
      <c r="G265" s="7"/>
    </row>
    <row r="266" spans="1:7" x14ac:dyDescent="0.25">
      <c r="A266" s="1"/>
      <c r="B266" s="1"/>
      <c r="C266" s="6"/>
      <c r="E266" s="6"/>
      <c r="G266" s="7"/>
    </row>
    <row r="267" spans="1:7" x14ac:dyDescent="0.25">
      <c r="A267" s="1"/>
      <c r="B267" s="1"/>
      <c r="C267" s="6"/>
      <c r="E267" s="6"/>
      <c r="G267" s="7"/>
    </row>
    <row r="268" spans="1:7" x14ac:dyDescent="0.25">
      <c r="A268" s="1"/>
      <c r="B268" s="1"/>
      <c r="C268" s="6"/>
      <c r="E268" s="6"/>
      <c r="G268" s="7"/>
    </row>
    <row r="269" spans="1:7" x14ac:dyDescent="0.25">
      <c r="A269" s="1"/>
      <c r="B269" s="1"/>
      <c r="C269" s="6"/>
      <c r="E269" s="6"/>
      <c r="G269" s="7"/>
    </row>
    <row r="270" spans="1:7" x14ac:dyDescent="0.25">
      <c r="A270" s="1"/>
      <c r="B270" s="1"/>
      <c r="C270" s="6"/>
      <c r="E270" s="6"/>
      <c r="G270" s="7"/>
    </row>
    <row r="271" spans="1:7" x14ac:dyDescent="0.25">
      <c r="A271" s="1"/>
      <c r="B271" s="1"/>
      <c r="C271" s="6"/>
      <c r="E271" s="6"/>
      <c r="G271" s="7"/>
    </row>
    <row r="272" spans="1:7" x14ac:dyDescent="0.25">
      <c r="A272" s="1"/>
      <c r="B272" s="1"/>
      <c r="C272" s="6"/>
      <c r="E272" s="6"/>
      <c r="G272" s="7"/>
    </row>
    <row r="273" spans="1:7" x14ac:dyDescent="0.25">
      <c r="A273" s="1"/>
      <c r="B273" s="1"/>
      <c r="C273" s="6"/>
      <c r="E273" s="6"/>
      <c r="G273" s="7"/>
    </row>
    <row r="274" spans="1:7" x14ac:dyDescent="0.25">
      <c r="A274" s="1"/>
      <c r="B274" s="1"/>
      <c r="C274" s="6"/>
      <c r="E274" s="6"/>
      <c r="G274" s="7"/>
    </row>
    <row r="275" spans="1:7" x14ac:dyDescent="0.25">
      <c r="A275" s="1"/>
      <c r="B275" s="1"/>
      <c r="C275" s="6"/>
      <c r="E275" s="6"/>
      <c r="G275" s="7"/>
    </row>
    <row r="276" spans="1:7" x14ac:dyDescent="0.25">
      <c r="A276" s="1"/>
      <c r="B276" s="1"/>
      <c r="C276" s="6"/>
      <c r="E276" s="6"/>
      <c r="G276" s="7"/>
    </row>
    <row r="277" spans="1:7" x14ac:dyDescent="0.25">
      <c r="A277" s="1"/>
      <c r="B277" s="1"/>
      <c r="C277" s="6"/>
      <c r="E277" s="6"/>
      <c r="G277" s="7"/>
    </row>
    <row r="278" spans="1:7" x14ac:dyDescent="0.25">
      <c r="A278" s="1"/>
      <c r="B278" s="1"/>
      <c r="C278" s="6"/>
      <c r="E278" s="6"/>
      <c r="G278" s="7"/>
    </row>
    <row r="279" spans="1:7" x14ac:dyDescent="0.25">
      <c r="A279" s="1"/>
      <c r="B279" s="1"/>
      <c r="C279" s="6"/>
      <c r="E279" s="6"/>
      <c r="G279" s="7"/>
    </row>
    <row r="280" spans="1:7" x14ac:dyDescent="0.25">
      <c r="A280" s="1"/>
      <c r="B280" s="1"/>
      <c r="C280" s="6"/>
      <c r="E280" s="6"/>
      <c r="G280" s="7"/>
    </row>
    <row r="281" spans="1:7" x14ac:dyDescent="0.25">
      <c r="A281" s="1"/>
      <c r="B281" s="1"/>
      <c r="C281" s="6"/>
      <c r="E281" s="6"/>
      <c r="G281" s="7"/>
    </row>
    <row r="282" spans="1:7" x14ac:dyDescent="0.25">
      <c r="A282" s="1"/>
      <c r="B282" s="1"/>
      <c r="C282" s="6"/>
      <c r="E282" s="6"/>
      <c r="G282" s="7"/>
    </row>
    <row r="283" spans="1:7" x14ac:dyDescent="0.25">
      <c r="A283" s="1"/>
      <c r="B283" s="1"/>
      <c r="C283" s="6"/>
      <c r="E283" s="6"/>
      <c r="G283" s="7"/>
    </row>
    <row r="284" spans="1:7" x14ac:dyDescent="0.25">
      <c r="A284" s="1"/>
      <c r="B284" s="1"/>
      <c r="C284" s="6"/>
      <c r="E284" s="6"/>
      <c r="G284" s="7"/>
    </row>
    <row r="285" spans="1:7" x14ac:dyDescent="0.25">
      <c r="A285" s="1"/>
      <c r="B285" s="1"/>
      <c r="C285" s="6"/>
      <c r="E285" s="6"/>
      <c r="G285" s="7"/>
    </row>
    <row r="286" spans="1:7" x14ac:dyDescent="0.25">
      <c r="A286" s="1"/>
      <c r="B286" s="1"/>
      <c r="C286" s="6"/>
      <c r="E286" s="6"/>
      <c r="G286" s="7"/>
    </row>
    <row r="287" spans="1:7" x14ac:dyDescent="0.25">
      <c r="A287" s="1"/>
      <c r="B287" s="1"/>
      <c r="C287" s="6"/>
      <c r="E287" s="6"/>
      <c r="G287" s="7"/>
    </row>
    <row r="288" spans="1:7" x14ac:dyDescent="0.25">
      <c r="A288" s="1"/>
      <c r="B288" s="1"/>
      <c r="C288" s="6"/>
      <c r="E288" s="6"/>
      <c r="G288" s="7"/>
    </row>
    <row r="289" spans="1:7" x14ac:dyDescent="0.25">
      <c r="A289" s="1"/>
      <c r="B289" s="1"/>
      <c r="C289" s="6"/>
      <c r="E289" s="6"/>
      <c r="G289" s="7"/>
    </row>
    <row r="290" spans="1:7" x14ac:dyDescent="0.25">
      <c r="A290" s="1"/>
      <c r="B290" s="1"/>
      <c r="C290" s="6"/>
      <c r="E290" s="6"/>
      <c r="G290" s="7"/>
    </row>
    <row r="291" spans="1:7" x14ac:dyDescent="0.25">
      <c r="A291" s="1"/>
      <c r="B291" s="1"/>
      <c r="C291" s="6"/>
      <c r="E291" s="6"/>
      <c r="G291" s="7"/>
    </row>
    <row r="292" spans="1:7" x14ac:dyDescent="0.25">
      <c r="A292" s="1"/>
      <c r="B292" s="1"/>
      <c r="C292" s="6"/>
      <c r="E292" s="6"/>
      <c r="G292" s="7"/>
    </row>
    <row r="293" spans="1:7" x14ac:dyDescent="0.25">
      <c r="A293" s="1"/>
      <c r="B293" s="1"/>
      <c r="C293" s="6"/>
      <c r="E293" s="6"/>
      <c r="G293" s="7"/>
    </row>
    <row r="294" spans="1:7" x14ac:dyDescent="0.25">
      <c r="A294" s="1"/>
      <c r="B294" s="1"/>
      <c r="C294" s="6"/>
      <c r="E294" s="6"/>
      <c r="G294" s="7"/>
    </row>
    <row r="295" spans="1:7" x14ac:dyDescent="0.25">
      <c r="A295" s="1"/>
      <c r="B295" s="1"/>
      <c r="C295" s="6"/>
      <c r="E295" s="6"/>
      <c r="G295" s="7"/>
    </row>
    <row r="296" spans="1:7" x14ac:dyDescent="0.25">
      <c r="A296" s="1"/>
      <c r="B296" s="1"/>
      <c r="C296" s="6"/>
      <c r="E296" s="6"/>
      <c r="G296" s="7"/>
    </row>
    <row r="297" spans="1:7" x14ac:dyDescent="0.25">
      <c r="A297" s="1"/>
      <c r="B297" s="1"/>
      <c r="C297" s="6"/>
      <c r="E297" s="6"/>
      <c r="G297" s="7"/>
    </row>
    <row r="298" spans="1:7" x14ac:dyDescent="0.25">
      <c r="A298" s="1"/>
      <c r="B298" s="1"/>
      <c r="C298" s="6"/>
      <c r="E298" s="6"/>
      <c r="G298" s="7"/>
    </row>
    <row r="299" spans="1:7" x14ac:dyDescent="0.25">
      <c r="A299" s="1"/>
      <c r="B299" s="1"/>
      <c r="C299" s="6"/>
      <c r="E299" s="6"/>
      <c r="G299" s="7"/>
    </row>
    <row r="300" spans="1:7" x14ac:dyDescent="0.25">
      <c r="A300" s="1"/>
      <c r="B300" s="1"/>
      <c r="C300" s="6"/>
      <c r="E300" s="6"/>
      <c r="G300" s="7"/>
    </row>
    <row r="301" spans="1:7" x14ac:dyDescent="0.25">
      <c r="A301" s="1"/>
      <c r="B301" s="1"/>
      <c r="C301" s="6"/>
      <c r="E301" s="6"/>
      <c r="G301" s="7"/>
    </row>
    <row r="302" spans="1:7" x14ac:dyDescent="0.25">
      <c r="A302" s="1"/>
      <c r="B302" s="1"/>
      <c r="C302" s="6"/>
      <c r="E302" s="6"/>
      <c r="G302" s="7"/>
    </row>
    <row r="303" spans="1:7" x14ac:dyDescent="0.25">
      <c r="A303" s="1"/>
      <c r="B303" s="1"/>
      <c r="C303" s="6"/>
      <c r="E303" s="6"/>
      <c r="G303" s="7"/>
    </row>
    <row r="304" spans="1:7" x14ac:dyDescent="0.25">
      <c r="A304" s="1"/>
      <c r="B304" s="1"/>
      <c r="C304" s="6"/>
      <c r="E304" s="6"/>
      <c r="G304" s="7"/>
    </row>
    <row r="305" spans="1:7" x14ac:dyDescent="0.25">
      <c r="A305" s="1"/>
      <c r="B305" s="1"/>
      <c r="C305" s="6"/>
      <c r="E305" s="6"/>
      <c r="G305" s="7"/>
    </row>
    <row r="306" spans="1:7" x14ac:dyDescent="0.25">
      <c r="A306" s="1"/>
      <c r="B306" s="1"/>
      <c r="C306" s="6"/>
      <c r="E306" s="6"/>
      <c r="G306" s="7"/>
    </row>
    <row r="307" spans="1:7" x14ac:dyDescent="0.25">
      <c r="A307" s="1"/>
      <c r="B307" s="1"/>
      <c r="C307" s="6"/>
      <c r="E307" s="6"/>
      <c r="G307" s="7"/>
    </row>
    <row r="308" spans="1:7" x14ac:dyDescent="0.25">
      <c r="A308" s="1"/>
      <c r="B308" s="1"/>
      <c r="C308" s="6"/>
      <c r="E308" s="6"/>
      <c r="G308" s="7"/>
    </row>
    <row r="309" spans="1:7" x14ac:dyDescent="0.25">
      <c r="A309" s="1"/>
      <c r="B309" s="1"/>
      <c r="C309" s="6"/>
      <c r="E309" s="6"/>
      <c r="G309" s="7"/>
    </row>
    <row r="310" spans="1:7" x14ac:dyDescent="0.25">
      <c r="A310" s="1"/>
      <c r="B310" s="1"/>
      <c r="C310" s="6"/>
      <c r="E310" s="6"/>
      <c r="G310" s="7"/>
    </row>
    <row r="311" spans="1:7" x14ac:dyDescent="0.25">
      <c r="A311" s="1"/>
      <c r="B311" s="1"/>
      <c r="C311" s="6"/>
      <c r="E311" s="6"/>
      <c r="G311" s="7"/>
    </row>
    <row r="312" spans="1:7" x14ac:dyDescent="0.25">
      <c r="A312" s="1"/>
      <c r="B312" s="1"/>
      <c r="C312" s="6"/>
      <c r="E312" s="6"/>
      <c r="G312" s="7"/>
    </row>
    <row r="313" spans="1:7" x14ac:dyDescent="0.25">
      <c r="A313" s="1"/>
      <c r="B313" s="1"/>
      <c r="C313" s="6"/>
      <c r="E313" s="6"/>
      <c r="G313" s="7"/>
    </row>
    <row r="314" spans="1:7" x14ac:dyDescent="0.25">
      <c r="A314" s="1"/>
      <c r="B314" s="1"/>
      <c r="C314" s="6"/>
      <c r="E314" s="6"/>
      <c r="G314" s="7"/>
    </row>
    <row r="315" spans="1:7" x14ac:dyDescent="0.25">
      <c r="A315" s="1"/>
      <c r="B315" s="1"/>
      <c r="C315" s="6"/>
      <c r="E315" s="6"/>
      <c r="G315" s="7"/>
    </row>
    <row r="316" spans="1:7" x14ac:dyDescent="0.25">
      <c r="A316" s="1"/>
      <c r="B316" s="1"/>
      <c r="C316" s="6"/>
      <c r="E316" s="6"/>
      <c r="G316" s="7"/>
    </row>
    <row r="317" spans="1:7" x14ac:dyDescent="0.25">
      <c r="A317" s="1"/>
      <c r="B317" s="1"/>
      <c r="C317" s="6"/>
      <c r="E317" s="6"/>
      <c r="G317" s="7"/>
    </row>
    <row r="318" spans="1:7" x14ac:dyDescent="0.25">
      <c r="A318" s="1"/>
      <c r="B318" s="1"/>
      <c r="C318" s="6"/>
      <c r="E318" s="6"/>
      <c r="G318" s="7"/>
    </row>
    <row r="319" spans="1:7" x14ac:dyDescent="0.25">
      <c r="A319" s="1"/>
      <c r="B319" s="1"/>
      <c r="C319" s="6"/>
      <c r="E319" s="6"/>
      <c r="G319" s="7"/>
    </row>
    <row r="320" spans="1:7" x14ac:dyDescent="0.25">
      <c r="A320" s="1"/>
      <c r="B320" s="1"/>
      <c r="C320" s="6"/>
      <c r="E320" s="6"/>
      <c r="G320" s="7"/>
    </row>
    <row r="321" spans="1:7" x14ac:dyDescent="0.25">
      <c r="A321" s="1"/>
      <c r="B321" s="1"/>
      <c r="C321" s="6"/>
      <c r="E321" s="6"/>
      <c r="G321" s="7"/>
    </row>
    <row r="322" spans="1:7" x14ac:dyDescent="0.25">
      <c r="A322" s="1"/>
      <c r="B322" s="1"/>
      <c r="C322" s="6"/>
      <c r="E322" s="6"/>
      <c r="G322" s="7"/>
    </row>
    <row r="323" spans="1:7" x14ac:dyDescent="0.25">
      <c r="A323" s="1"/>
      <c r="B323" s="1"/>
      <c r="C323" s="6"/>
      <c r="E323" s="6"/>
      <c r="G323" s="7"/>
    </row>
    <row r="324" spans="1:7" x14ac:dyDescent="0.25">
      <c r="A324" s="1"/>
      <c r="B324" s="1"/>
      <c r="C324" s="6"/>
      <c r="E324" s="6"/>
      <c r="G324" s="7"/>
    </row>
    <row r="325" spans="1:7" x14ac:dyDescent="0.25">
      <c r="A325" s="1"/>
      <c r="B325" s="1"/>
      <c r="C325" s="6"/>
      <c r="E325" s="6"/>
      <c r="G325" s="7"/>
    </row>
    <row r="326" spans="1:7" x14ac:dyDescent="0.25">
      <c r="A326" s="1"/>
      <c r="B326" s="1"/>
      <c r="C326" s="6"/>
      <c r="E326" s="6"/>
      <c r="G326" s="7"/>
    </row>
    <row r="327" spans="1:7" x14ac:dyDescent="0.25">
      <c r="A327" s="1"/>
      <c r="B327" s="1"/>
      <c r="C327" s="6"/>
      <c r="E327" s="6"/>
      <c r="G327" s="7"/>
    </row>
    <row r="328" spans="1:7" x14ac:dyDescent="0.25">
      <c r="A328" s="1"/>
      <c r="B328" s="1"/>
      <c r="C328" s="6"/>
      <c r="E328" s="6"/>
      <c r="G328" s="7"/>
    </row>
    <row r="329" spans="1:7" x14ac:dyDescent="0.25">
      <c r="A329" s="1"/>
      <c r="B329" s="1"/>
      <c r="C329" s="6"/>
      <c r="E329" s="6"/>
      <c r="G329" s="7"/>
    </row>
    <row r="330" spans="1:7" x14ac:dyDescent="0.25">
      <c r="A330" s="1"/>
      <c r="B330" s="1"/>
      <c r="C330" s="6"/>
      <c r="E330" s="6"/>
      <c r="G330" s="7"/>
    </row>
    <row r="331" spans="1:7" x14ac:dyDescent="0.25">
      <c r="A331" s="1"/>
      <c r="B331" s="1"/>
      <c r="C331" s="6"/>
      <c r="E331" s="6"/>
      <c r="G331" s="7"/>
    </row>
    <row r="332" spans="1:7" x14ac:dyDescent="0.25">
      <c r="A332" s="1"/>
      <c r="B332" s="1"/>
      <c r="C332" s="6"/>
      <c r="E332" s="6"/>
      <c r="G332" s="7"/>
    </row>
    <row r="333" spans="1:7" x14ac:dyDescent="0.25">
      <c r="A333" s="1"/>
      <c r="B333" s="1"/>
      <c r="C333" s="6"/>
      <c r="E333" s="6"/>
      <c r="G333" s="7"/>
    </row>
    <row r="334" spans="1:7" x14ac:dyDescent="0.25">
      <c r="A334" s="1"/>
      <c r="B334" s="1"/>
      <c r="C334" s="6"/>
      <c r="E334" s="6"/>
      <c r="G334" s="7"/>
    </row>
    <row r="335" spans="1:7" x14ac:dyDescent="0.25">
      <c r="A335" s="1"/>
      <c r="B335" s="1"/>
      <c r="C335" s="6"/>
      <c r="E335" s="6"/>
      <c r="G335" s="7"/>
    </row>
    <row r="336" spans="1:7" x14ac:dyDescent="0.25">
      <c r="A336" s="1"/>
      <c r="B336" s="1"/>
      <c r="C336" s="6"/>
      <c r="E336" s="6"/>
      <c r="G336" s="7"/>
    </row>
    <row r="337" spans="1:7" x14ac:dyDescent="0.25">
      <c r="A337" s="1"/>
      <c r="B337" s="1"/>
      <c r="C337" s="6"/>
      <c r="E337" s="6"/>
      <c r="G337" s="7"/>
    </row>
    <row r="338" spans="1:7" x14ac:dyDescent="0.25">
      <c r="A338" s="1"/>
      <c r="B338" s="1"/>
      <c r="C338" s="6"/>
      <c r="E338" s="6"/>
      <c r="G338" s="7"/>
    </row>
    <row r="339" spans="1:7" x14ac:dyDescent="0.25">
      <c r="A339" s="1"/>
      <c r="B339" s="1"/>
      <c r="C339" s="6"/>
      <c r="E339" s="6"/>
      <c r="G339" s="7"/>
    </row>
    <row r="340" spans="1:7" x14ac:dyDescent="0.25">
      <c r="A340" s="1"/>
      <c r="B340" s="1"/>
      <c r="C340" s="6"/>
      <c r="E340" s="6"/>
      <c r="G340" s="7"/>
    </row>
    <row r="341" spans="1:7" x14ac:dyDescent="0.25">
      <c r="A341" s="1"/>
      <c r="B341" s="1"/>
      <c r="C341" s="6"/>
      <c r="E341" s="6"/>
      <c r="G341" s="7"/>
    </row>
    <row r="342" spans="1:7" x14ac:dyDescent="0.25">
      <c r="A342" s="1"/>
      <c r="B342" s="1"/>
      <c r="C342" s="6"/>
      <c r="E342" s="6"/>
      <c r="G342" s="7"/>
    </row>
    <row r="343" spans="1:7" x14ac:dyDescent="0.25">
      <c r="A343" s="1"/>
      <c r="B343" s="1"/>
      <c r="C343" s="6"/>
      <c r="E343" s="6"/>
      <c r="G343" s="7"/>
    </row>
    <row r="344" spans="1:7" x14ac:dyDescent="0.25">
      <c r="A344" s="1"/>
      <c r="B344" s="1"/>
      <c r="C344" s="6"/>
      <c r="E344" s="6"/>
      <c r="G344" s="7"/>
    </row>
    <row r="345" spans="1:7" x14ac:dyDescent="0.25">
      <c r="A345" s="1"/>
      <c r="B345" s="1"/>
      <c r="C345" s="6"/>
      <c r="E345" s="6"/>
      <c r="G345" s="7"/>
    </row>
    <row r="346" spans="1:7" x14ac:dyDescent="0.25">
      <c r="A346" s="1"/>
      <c r="B346" s="1"/>
      <c r="C346" s="6"/>
      <c r="E346" s="6"/>
      <c r="G346" s="7"/>
    </row>
    <row r="347" spans="1:7" x14ac:dyDescent="0.25">
      <c r="A347" s="1"/>
      <c r="B347" s="1"/>
      <c r="C347" s="6"/>
      <c r="E347" s="6"/>
      <c r="G347" s="7"/>
    </row>
    <row r="348" spans="1:7" x14ac:dyDescent="0.25">
      <c r="A348" s="1"/>
      <c r="B348" s="1"/>
      <c r="C348" s="6"/>
      <c r="E348" s="6"/>
      <c r="G348" s="7"/>
    </row>
    <row r="349" spans="1:7" x14ac:dyDescent="0.25">
      <c r="A349" s="1"/>
      <c r="B349" s="1"/>
      <c r="C349" s="6"/>
      <c r="E349" s="6"/>
      <c r="G349" s="7"/>
    </row>
    <row r="350" spans="1:7" x14ac:dyDescent="0.25">
      <c r="A350" s="1"/>
      <c r="B350" s="1"/>
      <c r="C350" s="6"/>
      <c r="E350" s="6"/>
      <c r="G350" s="7"/>
    </row>
    <row r="351" spans="1:7" x14ac:dyDescent="0.25">
      <c r="A351" s="1"/>
      <c r="B351" s="1"/>
      <c r="C351" s="6"/>
      <c r="E351" s="6"/>
      <c r="G351" s="7"/>
    </row>
    <row r="352" spans="1:7" x14ac:dyDescent="0.25">
      <c r="A352" s="1"/>
      <c r="B352" s="1"/>
      <c r="C352" s="6"/>
      <c r="E352" s="6"/>
      <c r="G352" s="7"/>
    </row>
    <row r="353" spans="1:7" x14ac:dyDescent="0.25">
      <c r="A353" s="1"/>
      <c r="B353" s="1"/>
      <c r="C353" s="6"/>
      <c r="E353" s="6"/>
      <c r="G353" s="7"/>
    </row>
    <row r="354" spans="1:7" x14ac:dyDescent="0.25">
      <c r="A354" s="1"/>
      <c r="B354" s="1"/>
      <c r="C354" s="6"/>
      <c r="E354" s="6"/>
      <c r="G354" s="7"/>
    </row>
    <row r="355" spans="1:7" x14ac:dyDescent="0.25">
      <c r="A355" s="1"/>
      <c r="B355" s="1"/>
      <c r="C355" s="6"/>
      <c r="E355" s="6"/>
      <c r="G355" s="7"/>
    </row>
    <row r="356" spans="1:7" x14ac:dyDescent="0.25">
      <c r="A356" s="1"/>
      <c r="B356" s="1"/>
      <c r="C356" s="6"/>
      <c r="E356" s="6"/>
      <c r="G356" s="7"/>
    </row>
    <row r="357" spans="1:7" x14ac:dyDescent="0.25">
      <c r="A357" s="1"/>
      <c r="B357" s="1"/>
      <c r="C357" s="6"/>
      <c r="E357" s="6"/>
      <c r="G357" s="7"/>
    </row>
    <row r="358" spans="1:7" x14ac:dyDescent="0.25">
      <c r="A358" s="1"/>
      <c r="B358" s="1"/>
      <c r="C358" s="6"/>
      <c r="E358" s="6"/>
      <c r="G358" s="7"/>
    </row>
    <row r="359" spans="1:7" x14ac:dyDescent="0.25">
      <c r="A359" s="1"/>
      <c r="B359" s="1"/>
      <c r="C359" s="6"/>
      <c r="E359" s="6"/>
      <c r="G359" s="7"/>
    </row>
    <row r="360" spans="1:7" x14ac:dyDescent="0.25">
      <c r="A360" s="1"/>
      <c r="B360" s="1"/>
      <c r="C360" s="6"/>
      <c r="E360" s="6"/>
      <c r="G360" s="7"/>
    </row>
    <row r="361" spans="1:7" x14ac:dyDescent="0.25">
      <c r="A361" s="1"/>
      <c r="B361" s="1"/>
      <c r="C361" s="6"/>
      <c r="E361" s="6"/>
      <c r="G361" s="7"/>
    </row>
    <row r="362" spans="1:7" x14ac:dyDescent="0.25">
      <c r="A362" s="1"/>
      <c r="B362" s="1"/>
      <c r="C362" s="6"/>
      <c r="E362" s="6"/>
      <c r="G362" s="7"/>
    </row>
    <row r="363" spans="1:7" x14ac:dyDescent="0.25">
      <c r="A363" s="1"/>
      <c r="B363" s="1"/>
      <c r="C363" s="6"/>
      <c r="E363" s="6"/>
      <c r="G363" s="7"/>
    </row>
    <row r="364" spans="1:7" x14ac:dyDescent="0.25">
      <c r="A364" s="1"/>
      <c r="B364" s="1"/>
      <c r="C364" s="6"/>
      <c r="E364" s="6"/>
      <c r="G364" s="7"/>
    </row>
    <row r="365" spans="1:7" x14ac:dyDescent="0.25">
      <c r="A365" s="1"/>
      <c r="B365" s="1"/>
      <c r="C365" s="6"/>
      <c r="E365" s="6"/>
      <c r="G365" s="7"/>
    </row>
    <row r="366" spans="1:7" x14ac:dyDescent="0.25">
      <c r="A366" s="1"/>
      <c r="B366" s="1"/>
      <c r="C366" s="6"/>
      <c r="E366" s="6"/>
      <c r="G366" s="7"/>
    </row>
    <row r="367" spans="1:7" x14ac:dyDescent="0.25">
      <c r="A367" s="1"/>
      <c r="B367" s="1"/>
      <c r="C367" s="6"/>
      <c r="E367" s="6"/>
      <c r="G367" s="7"/>
    </row>
    <row r="368" spans="1:7" x14ac:dyDescent="0.25">
      <c r="A368" s="1"/>
      <c r="B368" s="1"/>
      <c r="C368" s="6"/>
      <c r="E368" s="6"/>
      <c r="G368" s="7"/>
    </row>
    <row r="369" spans="1:7" x14ac:dyDescent="0.25">
      <c r="A369" s="1"/>
      <c r="B369" s="1"/>
      <c r="C369" s="6"/>
      <c r="E369" s="6"/>
      <c r="G369" s="7"/>
    </row>
    <row r="370" spans="1:7" x14ac:dyDescent="0.25">
      <c r="A370" s="1"/>
      <c r="B370" s="1"/>
      <c r="C370" s="6"/>
      <c r="E370" s="6"/>
      <c r="G370" s="7"/>
    </row>
    <row r="371" spans="1:7" x14ac:dyDescent="0.25">
      <c r="A371" s="1"/>
      <c r="B371" s="1"/>
      <c r="C371" s="6"/>
      <c r="E371" s="6"/>
      <c r="G371" s="7"/>
    </row>
    <row r="372" spans="1:7" x14ac:dyDescent="0.25">
      <c r="A372" s="1"/>
      <c r="B372" s="1"/>
      <c r="C372" s="6"/>
      <c r="E372" s="6"/>
      <c r="G372" s="7"/>
    </row>
    <row r="373" spans="1:7" x14ac:dyDescent="0.25">
      <c r="A373" s="1"/>
      <c r="B373" s="1"/>
      <c r="C373" s="6"/>
      <c r="E373" s="6"/>
      <c r="G373" s="7"/>
    </row>
    <row r="374" spans="1:7" x14ac:dyDescent="0.25">
      <c r="A374" s="1"/>
      <c r="B374" s="1"/>
      <c r="C374" s="6"/>
      <c r="E374" s="6"/>
      <c r="G374" s="7"/>
    </row>
    <row r="375" spans="1:7" x14ac:dyDescent="0.25">
      <c r="A375" s="1"/>
      <c r="B375" s="1"/>
      <c r="C375" s="6"/>
      <c r="E375" s="6"/>
      <c r="G375" s="7"/>
    </row>
    <row r="376" spans="1:7" x14ac:dyDescent="0.25">
      <c r="A376" s="1"/>
      <c r="B376" s="1"/>
      <c r="C376" s="6"/>
      <c r="E376" s="6"/>
      <c r="G376" s="7"/>
    </row>
    <row r="377" spans="1:7" x14ac:dyDescent="0.25">
      <c r="A377" s="1"/>
      <c r="B377" s="1"/>
      <c r="C377" s="6"/>
      <c r="E377" s="6"/>
      <c r="G377" s="7"/>
    </row>
    <row r="378" spans="1:7" x14ac:dyDescent="0.25">
      <c r="A378" s="1"/>
      <c r="B378" s="1"/>
      <c r="C378" s="6"/>
      <c r="E378" s="6"/>
      <c r="G378" s="7"/>
    </row>
    <row r="379" spans="1:7" x14ac:dyDescent="0.25">
      <c r="A379" s="1"/>
      <c r="B379" s="1"/>
      <c r="C379" s="6"/>
      <c r="E379" s="6"/>
      <c r="G379" s="7"/>
    </row>
    <row r="380" spans="1:7" x14ac:dyDescent="0.25">
      <c r="A380" s="1"/>
      <c r="B380" s="1"/>
      <c r="C380" s="6"/>
      <c r="E380" s="6"/>
      <c r="G380" s="7"/>
    </row>
    <row r="381" spans="1:7" x14ac:dyDescent="0.25">
      <c r="A381" s="1"/>
      <c r="B381" s="1"/>
      <c r="C381" s="6"/>
      <c r="E381" s="6"/>
      <c r="G381" s="7"/>
    </row>
    <row r="382" spans="1:7" x14ac:dyDescent="0.25">
      <c r="A382" s="1"/>
      <c r="B382" s="1"/>
      <c r="C382" s="6"/>
      <c r="E382" s="6"/>
      <c r="G382" s="7"/>
    </row>
    <row r="383" spans="1:7" x14ac:dyDescent="0.25">
      <c r="A383" s="1"/>
      <c r="B383" s="1"/>
      <c r="C383" s="6"/>
      <c r="E383" s="6"/>
      <c r="G383" s="7"/>
    </row>
    <row r="384" spans="1:7" x14ac:dyDescent="0.25">
      <c r="A384" s="1"/>
      <c r="B384" s="1"/>
      <c r="C384" s="6"/>
      <c r="E384" s="6"/>
      <c r="G384" s="7"/>
    </row>
    <row r="385" spans="1:7" x14ac:dyDescent="0.25">
      <c r="A385" s="1"/>
      <c r="B385" s="1"/>
      <c r="C385" s="6"/>
      <c r="E385" s="6"/>
      <c r="G385" s="7"/>
    </row>
    <row r="386" spans="1:7" x14ac:dyDescent="0.25">
      <c r="A386" s="1"/>
      <c r="B386" s="1"/>
      <c r="C386" s="6"/>
      <c r="E386" s="6"/>
      <c r="G386" s="7"/>
    </row>
    <row r="387" spans="1:7" x14ac:dyDescent="0.25">
      <c r="A387" s="1"/>
      <c r="B387" s="1"/>
      <c r="C387" s="6"/>
      <c r="E387" s="6"/>
      <c r="G387" s="7"/>
    </row>
    <row r="388" spans="1:7" x14ac:dyDescent="0.25">
      <c r="A388" s="1"/>
      <c r="B388" s="1"/>
      <c r="C388" s="6"/>
      <c r="E388" s="6"/>
      <c r="G388" s="7"/>
    </row>
    <row r="389" spans="1:7" x14ac:dyDescent="0.25">
      <c r="A389" s="1"/>
      <c r="B389" s="1"/>
      <c r="C389" s="6"/>
      <c r="E389" s="6"/>
      <c r="G389" s="7"/>
    </row>
    <row r="390" spans="1:7" x14ac:dyDescent="0.25">
      <c r="A390" s="1"/>
      <c r="B390" s="1"/>
      <c r="C390" s="6"/>
      <c r="E390" s="6"/>
      <c r="G390" s="7"/>
    </row>
    <row r="391" spans="1:7" x14ac:dyDescent="0.25">
      <c r="A391" s="1"/>
      <c r="B391" s="1"/>
      <c r="C391" s="6"/>
      <c r="E391" s="6"/>
      <c r="G391" s="7"/>
    </row>
    <row r="392" spans="1:7" x14ac:dyDescent="0.25">
      <c r="A392" s="1"/>
      <c r="B392" s="1"/>
      <c r="C392" s="6"/>
      <c r="E392" s="6"/>
      <c r="G392" s="7"/>
    </row>
    <row r="393" spans="1:7" x14ac:dyDescent="0.25">
      <c r="A393" s="1"/>
      <c r="B393" s="1"/>
      <c r="C393" s="6"/>
      <c r="E393" s="6"/>
      <c r="G393" s="7"/>
    </row>
    <row r="394" spans="1:7" x14ac:dyDescent="0.25">
      <c r="A394" s="1"/>
      <c r="B394" s="1"/>
      <c r="C394" s="6"/>
      <c r="E394" s="6"/>
      <c r="G394" s="7"/>
    </row>
    <row r="395" spans="1:7" x14ac:dyDescent="0.25">
      <c r="A395" s="1"/>
      <c r="B395" s="1"/>
      <c r="C395" s="6"/>
      <c r="E395" s="6"/>
      <c r="G395" s="7"/>
    </row>
    <row r="396" spans="1:7" x14ac:dyDescent="0.25">
      <c r="A396" s="1"/>
      <c r="B396" s="1"/>
      <c r="C396" s="6"/>
      <c r="E396" s="6"/>
      <c r="G396" s="7"/>
    </row>
    <row r="397" spans="1:7" x14ac:dyDescent="0.25">
      <c r="A397" s="1"/>
      <c r="B397" s="1"/>
      <c r="C397" s="6"/>
      <c r="E397" s="6"/>
      <c r="G397" s="7"/>
    </row>
    <row r="398" spans="1:7" x14ac:dyDescent="0.25">
      <c r="A398" s="1"/>
      <c r="B398" s="1"/>
      <c r="C398" s="6"/>
      <c r="E398" s="6"/>
      <c r="G398" s="7"/>
    </row>
    <row r="399" spans="1:7" x14ac:dyDescent="0.25">
      <c r="A399" s="1"/>
      <c r="B399" s="1"/>
      <c r="C399" s="6"/>
      <c r="E399" s="6"/>
      <c r="G399" s="7"/>
    </row>
    <row r="400" spans="1:7" x14ac:dyDescent="0.25">
      <c r="A400" s="1"/>
      <c r="B400" s="1"/>
      <c r="C400" s="6"/>
      <c r="E400" s="6"/>
      <c r="G400" s="7"/>
    </row>
    <row r="401" spans="1:7" x14ac:dyDescent="0.25">
      <c r="A401" s="1"/>
      <c r="B401" s="1"/>
      <c r="C401" s="6"/>
      <c r="E401" s="6"/>
      <c r="G401" s="7"/>
    </row>
    <row r="402" spans="1:7" x14ac:dyDescent="0.25">
      <c r="A402" s="1"/>
      <c r="B402" s="1"/>
      <c r="C402" s="6"/>
      <c r="E402" s="6"/>
      <c r="G402" s="7"/>
    </row>
    <row r="403" spans="1:7" x14ac:dyDescent="0.25">
      <c r="A403" s="1"/>
      <c r="B403" s="1"/>
      <c r="C403" s="6"/>
      <c r="E403" s="6"/>
      <c r="G403" s="7"/>
    </row>
    <row r="404" spans="1:7" x14ac:dyDescent="0.25">
      <c r="A404" s="1"/>
      <c r="B404" s="1"/>
      <c r="C404" s="6"/>
      <c r="E404" s="6"/>
      <c r="G404" s="7"/>
    </row>
    <row r="405" spans="1:7" x14ac:dyDescent="0.25">
      <c r="A405" s="1"/>
      <c r="B405" s="1"/>
      <c r="C405" s="6"/>
      <c r="E405" s="6"/>
      <c r="G405" s="7"/>
    </row>
    <row r="406" spans="1:7" x14ac:dyDescent="0.25">
      <c r="A406" s="1"/>
      <c r="B406" s="1"/>
      <c r="C406" s="6"/>
      <c r="E406" s="6"/>
      <c r="G406" s="7"/>
    </row>
    <row r="407" spans="1:7" x14ac:dyDescent="0.25">
      <c r="A407" s="1"/>
      <c r="B407" s="1"/>
      <c r="C407" s="6"/>
      <c r="E407" s="6"/>
      <c r="G407" s="7"/>
    </row>
    <row r="408" spans="1:7" x14ac:dyDescent="0.25">
      <c r="A408" s="1"/>
      <c r="B408" s="1"/>
      <c r="C408" s="6"/>
      <c r="E408" s="6"/>
      <c r="G408" s="7"/>
    </row>
    <row r="409" spans="1:7" x14ac:dyDescent="0.25">
      <c r="A409" s="1"/>
      <c r="B409" s="1"/>
      <c r="C409" s="6"/>
      <c r="E409" s="6"/>
      <c r="G409" s="7"/>
    </row>
    <row r="410" spans="1:7" x14ac:dyDescent="0.25">
      <c r="A410" s="1"/>
      <c r="B410" s="1"/>
      <c r="C410" s="6"/>
      <c r="E410" s="6"/>
      <c r="G410" s="7"/>
    </row>
    <row r="411" spans="1:7" x14ac:dyDescent="0.25">
      <c r="A411" s="1"/>
      <c r="B411" s="1"/>
      <c r="C411" s="6"/>
      <c r="E411" s="6"/>
      <c r="G411" s="7"/>
    </row>
    <row r="412" spans="1:7" x14ac:dyDescent="0.25">
      <c r="A412" s="1"/>
      <c r="B412" s="1"/>
      <c r="C412" s="6"/>
      <c r="E412" s="6"/>
      <c r="G412" s="7"/>
    </row>
    <row r="413" spans="1:7" x14ac:dyDescent="0.25">
      <c r="A413" s="1"/>
      <c r="B413" s="1"/>
      <c r="C413" s="6"/>
      <c r="E413" s="6"/>
      <c r="G413" s="7"/>
    </row>
    <row r="414" spans="1:7" x14ac:dyDescent="0.25">
      <c r="A414" s="1"/>
      <c r="B414" s="1"/>
      <c r="C414" s="6"/>
      <c r="E414" s="6"/>
      <c r="G414" s="7"/>
    </row>
    <row r="415" spans="1:7" x14ac:dyDescent="0.25">
      <c r="A415" s="1"/>
      <c r="B415" s="1"/>
      <c r="C415" s="6"/>
      <c r="E415" s="6"/>
      <c r="G415" s="7"/>
    </row>
    <row r="416" spans="1:7" x14ac:dyDescent="0.25">
      <c r="A416" s="1"/>
      <c r="B416" s="1"/>
      <c r="C416" s="6"/>
      <c r="E416" s="6"/>
      <c r="G416" s="7"/>
    </row>
    <row r="417" spans="1:7" x14ac:dyDescent="0.25">
      <c r="A417" s="1"/>
      <c r="B417" s="1"/>
      <c r="C417" s="6"/>
      <c r="E417" s="6"/>
      <c r="G417" s="7"/>
    </row>
    <row r="418" spans="1:7" x14ac:dyDescent="0.25">
      <c r="A418" s="1"/>
      <c r="B418" s="1"/>
      <c r="C418" s="6"/>
      <c r="E418" s="6"/>
      <c r="G418" s="7"/>
    </row>
    <row r="419" spans="1:7" x14ac:dyDescent="0.25">
      <c r="A419" s="1"/>
      <c r="B419" s="1"/>
      <c r="C419" s="6"/>
      <c r="E419" s="6"/>
      <c r="G419" s="7"/>
    </row>
    <row r="420" spans="1:7" x14ac:dyDescent="0.25">
      <c r="A420" s="1"/>
      <c r="B420" s="1"/>
      <c r="C420" s="6"/>
      <c r="E420" s="6"/>
      <c r="G420" s="7"/>
    </row>
    <row r="421" spans="1:7" x14ac:dyDescent="0.25">
      <c r="A421" s="1"/>
      <c r="B421" s="1"/>
      <c r="C421" s="6"/>
      <c r="E421" s="6"/>
      <c r="G421" s="7"/>
    </row>
    <row r="422" spans="1:7" x14ac:dyDescent="0.25">
      <c r="A422" s="1"/>
      <c r="B422" s="1"/>
      <c r="C422" s="6"/>
      <c r="E422" s="6"/>
      <c r="G422" s="7"/>
    </row>
    <row r="423" spans="1:7" x14ac:dyDescent="0.25">
      <c r="A423" s="1"/>
      <c r="B423" s="1"/>
      <c r="C423" s="6"/>
      <c r="E423" s="6"/>
      <c r="G423" s="7"/>
    </row>
    <row r="424" spans="1:7" x14ac:dyDescent="0.25">
      <c r="A424" s="1"/>
      <c r="B424" s="1"/>
      <c r="C424" s="6"/>
      <c r="E424" s="6"/>
      <c r="G424" s="7"/>
    </row>
    <row r="425" spans="1:7" x14ac:dyDescent="0.25">
      <c r="A425" s="1"/>
      <c r="B425" s="1"/>
      <c r="C425" s="6"/>
      <c r="E425" s="6"/>
      <c r="G425" s="7"/>
    </row>
    <row r="426" spans="1:7" x14ac:dyDescent="0.25">
      <c r="A426" s="1"/>
      <c r="B426" s="1"/>
      <c r="C426" s="6"/>
      <c r="E426" s="6"/>
      <c r="G426" s="7"/>
    </row>
    <row r="427" spans="1:7" x14ac:dyDescent="0.25">
      <c r="A427" s="1"/>
      <c r="B427" s="1"/>
      <c r="C427" s="6"/>
      <c r="E427" s="6"/>
      <c r="G427" s="7"/>
    </row>
    <row r="428" spans="1:7" x14ac:dyDescent="0.25">
      <c r="A428" s="1"/>
      <c r="B428" s="1"/>
      <c r="C428" s="6"/>
      <c r="E428" s="6"/>
      <c r="G428" s="7"/>
    </row>
    <row r="429" spans="1:7" x14ac:dyDescent="0.25">
      <c r="A429" s="1"/>
      <c r="B429" s="1"/>
      <c r="C429" s="6"/>
      <c r="E429" s="6"/>
      <c r="G429" s="7"/>
    </row>
    <row r="430" spans="1:7" x14ac:dyDescent="0.25">
      <c r="A430" s="1"/>
      <c r="B430" s="1"/>
      <c r="C430" s="6"/>
      <c r="E430" s="6"/>
      <c r="G430" s="7"/>
    </row>
    <row r="431" spans="1:7" x14ac:dyDescent="0.25">
      <c r="A431" s="1"/>
      <c r="B431" s="1"/>
      <c r="C431" s="6"/>
      <c r="E431" s="6"/>
      <c r="G431" s="7"/>
    </row>
    <row r="432" spans="1:7" x14ac:dyDescent="0.25">
      <c r="A432" s="1"/>
      <c r="B432" s="1"/>
      <c r="C432" s="6"/>
      <c r="E432" s="6"/>
      <c r="G432" s="7"/>
    </row>
    <row r="433" spans="1:7" x14ac:dyDescent="0.25">
      <c r="A433" s="1"/>
      <c r="B433" s="1"/>
      <c r="C433" s="6"/>
      <c r="E433" s="6"/>
      <c r="G433" s="7"/>
    </row>
  </sheetData>
  <mergeCells count="3">
    <mergeCell ref="F1:G2"/>
    <mergeCell ref="A1:A2"/>
    <mergeCell ref="C1:D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3"/>
  <sheetViews>
    <sheetView workbookViewId="0">
      <selection activeCell="G13" sqref="G13"/>
    </sheetView>
  </sheetViews>
  <sheetFormatPr defaultRowHeight="15.75" x14ac:dyDescent="0.25"/>
  <cols>
    <col min="1" max="1" width="9.875" bestFit="1" customWidth="1"/>
    <col min="2" max="2" width="2.75" customWidth="1"/>
    <col min="3" max="3" width="11.375" bestFit="1" customWidth="1"/>
    <col min="4" max="4" width="9.875" bestFit="1" customWidth="1"/>
    <col min="7" max="7" width="9.875" bestFit="1" customWidth="1"/>
    <col min="8" max="8" width="8.375" customWidth="1"/>
    <col min="9" max="9" width="9.5" bestFit="1" customWidth="1"/>
  </cols>
  <sheetData>
    <row r="1" spans="1:15" x14ac:dyDescent="0.25">
      <c r="A1" s="64" t="s">
        <v>9</v>
      </c>
      <c r="C1" s="62" t="s">
        <v>7</v>
      </c>
      <c r="D1" s="62"/>
      <c r="E1" t="s">
        <v>16</v>
      </c>
      <c r="J1" s="62" t="s">
        <v>24</v>
      </c>
      <c r="K1" s="62"/>
      <c r="L1" s="62" t="s">
        <v>23</v>
      </c>
      <c r="M1" s="62"/>
      <c r="N1" s="62" t="s">
        <v>25</v>
      </c>
      <c r="O1" s="62"/>
    </row>
    <row r="2" spans="1:15" x14ac:dyDescent="0.25">
      <c r="A2" s="64"/>
      <c r="C2" s="58" t="s">
        <v>4</v>
      </c>
      <c r="D2" s="58" t="s">
        <v>5</v>
      </c>
      <c r="E2" t="s">
        <v>17</v>
      </c>
      <c r="F2" t="s">
        <v>18</v>
      </c>
      <c r="G2" t="s">
        <v>19</v>
      </c>
      <c r="H2" t="s">
        <v>18</v>
      </c>
      <c r="I2" t="s">
        <v>19</v>
      </c>
      <c r="J2" t="s">
        <v>18</v>
      </c>
      <c r="K2" t="s">
        <v>19</v>
      </c>
      <c r="L2" t="s">
        <v>18</v>
      </c>
      <c r="M2" t="s">
        <v>19</v>
      </c>
      <c r="N2" s="62">
        <f>COUNTIF(J3:M433,"ВЫБРОС")</f>
        <v>24</v>
      </c>
      <c r="O2" s="62"/>
    </row>
    <row r="3" spans="1:15" x14ac:dyDescent="0.25">
      <c r="A3" s="1">
        <v>43101</v>
      </c>
      <c r="B3" s="1"/>
      <c r="C3">
        <v>18.329999999999998</v>
      </c>
      <c r="D3">
        <v>41188107</v>
      </c>
      <c r="E3">
        <v>4</v>
      </c>
      <c r="F3">
        <f t="shared" ref="F3:G7" si="0">_xlfn.QUARTILE.INC(C:C,$E3)</f>
        <v>20.3</v>
      </c>
      <c r="G3">
        <f t="shared" si="0"/>
        <v>328103233</v>
      </c>
      <c r="H3" s="62" t="s">
        <v>20</v>
      </c>
      <c r="I3" s="62"/>
      <c r="J3">
        <f>IF(C3&lt;H$6,"ВЫБРОС",0)</f>
        <v>0</v>
      </c>
      <c r="K3">
        <f>IF(D3&lt;I$6,"ВЫБРОС",0)</f>
        <v>0</v>
      </c>
      <c r="L3">
        <f>IF(C3&gt;H$8,"ВЫБРОС",0)</f>
        <v>0</v>
      </c>
      <c r="M3">
        <f>IF(D3&gt;I$8,"ВЫБРОС",0)</f>
        <v>0</v>
      </c>
    </row>
    <row r="4" spans="1:15" x14ac:dyDescent="0.25">
      <c r="A4" s="1">
        <v>43108</v>
      </c>
      <c r="B4" s="1"/>
      <c r="C4">
        <v>18.399999999999999</v>
      </c>
      <c r="D4">
        <v>22579775</v>
      </c>
      <c r="E4">
        <v>3</v>
      </c>
      <c r="F4">
        <f t="shared" si="0"/>
        <v>15.105112500000001</v>
      </c>
      <c r="G4">
        <f t="shared" si="0"/>
        <v>41611161.25</v>
      </c>
      <c r="H4">
        <f>F4-F6</f>
        <v>3.1251125000000002</v>
      </c>
      <c r="I4">
        <f>G4-G6</f>
        <v>21452189</v>
      </c>
      <c r="J4">
        <f t="shared" ref="J4:J67" si="1">IF(C4&lt;H$6,"ВЫБРОС",0)</f>
        <v>0</v>
      </c>
      <c r="K4">
        <f t="shared" ref="K4:K67" si="2">IF(D4&lt;I$6,"ВЫБРОС",0)</f>
        <v>0</v>
      </c>
      <c r="L4">
        <f t="shared" ref="L4:L67" si="3">IF(C4&gt;H$8,"ВЫБРОС",0)</f>
        <v>0</v>
      </c>
      <c r="M4">
        <f t="shared" ref="M4:M67" si="4">IF(D4&gt;I$8,"ВЫБРОС",0)</f>
        <v>0</v>
      </c>
    </row>
    <row r="5" spans="1:15" x14ac:dyDescent="0.25">
      <c r="A5" s="1">
        <v>43115</v>
      </c>
      <c r="B5" s="1"/>
      <c r="C5">
        <v>18.690000000000001</v>
      </c>
      <c r="D5">
        <v>23036108</v>
      </c>
      <c r="E5">
        <v>2</v>
      </c>
      <c r="F5">
        <f t="shared" si="0"/>
        <v>14.08</v>
      </c>
      <c r="G5">
        <f t="shared" si="0"/>
        <v>26466454</v>
      </c>
      <c r="H5" s="62" t="s">
        <v>21</v>
      </c>
      <c r="I5" s="62"/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</row>
    <row r="6" spans="1:15" x14ac:dyDescent="0.25">
      <c r="A6" s="1">
        <v>43122</v>
      </c>
      <c r="B6" s="1"/>
      <c r="C6">
        <v>18.75</v>
      </c>
      <c r="D6">
        <v>33485287</v>
      </c>
      <c r="E6">
        <v>1</v>
      </c>
      <c r="F6">
        <f t="shared" si="0"/>
        <v>11.98</v>
      </c>
      <c r="G6">
        <f t="shared" si="0"/>
        <v>20158972.25</v>
      </c>
      <c r="H6">
        <f>F6-H4*1.5</f>
        <v>7.2923312500000002</v>
      </c>
      <c r="I6">
        <f>G6-I4*1.5</f>
        <v>-12019311.25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</row>
    <row r="7" spans="1:15" x14ac:dyDescent="0.25">
      <c r="A7" s="1">
        <v>43129</v>
      </c>
      <c r="B7" s="1"/>
      <c r="C7">
        <v>19.32</v>
      </c>
      <c r="D7">
        <v>35574133</v>
      </c>
      <c r="E7">
        <v>0</v>
      </c>
      <c r="F7">
        <f t="shared" si="0"/>
        <v>8.9640000000000004</v>
      </c>
      <c r="G7">
        <f t="shared" si="0"/>
        <v>3559976</v>
      </c>
      <c r="H7" s="62" t="s">
        <v>22</v>
      </c>
      <c r="I7" s="62"/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</row>
    <row r="8" spans="1:15" x14ac:dyDescent="0.25">
      <c r="A8" s="1">
        <v>43136</v>
      </c>
      <c r="B8" s="1"/>
      <c r="C8">
        <v>18.11</v>
      </c>
      <c r="D8">
        <v>33566633</v>
      </c>
      <c r="H8">
        <f>F4+H4*1.5</f>
        <v>19.792781250000001</v>
      </c>
      <c r="I8">
        <f>G4+I4*1.5</f>
        <v>73789444.75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</row>
    <row r="9" spans="1:15" x14ac:dyDescent="0.25">
      <c r="A9" s="1">
        <v>43143</v>
      </c>
      <c r="B9" s="1"/>
      <c r="C9">
        <v>20.05</v>
      </c>
      <c r="D9">
        <v>30650725</v>
      </c>
      <c r="J9">
        <f t="shared" si="1"/>
        <v>0</v>
      </c>
      <c r="K9">
        <f t="shared" si="2"/>
        <v>0</v>
      </c>
      <c r="L9" t="str">
        <f t="shared" si="3"/>
        <v>ВЫБРОС</v>
      </c>
      <c r="M9">
        <f t="shared" si="4"/>
        <v>0</v>
      </c>
    </row>
    <row r="10" spans="1:15" x14ac:dyDescent="0.25">
      <c r="A10" s="1">
        <v>43150</v>
      </c>
      <c r="B10" s="1"/>
      <c r="C10">
        <v>20.3</v>
      </c>
      <c r="D10">
        <v>20704569</v>
      </c>
      <c r="J10">
        <f t="shared" si="1"/>
        <v>0</v>
      </c>
      <c r="K10">
        <f t="shared" si="2"/>
        <v>0</v>
      </c>
      <c r="L10" t="str">
        <f t="shared" si="3"/>
        <v>ВЫБРОС</v>
      </c>
      <c r="M10">
        <f t="shared" si="4"/>
        <v>0</v>
      </c>
    </row>
    <row r="11" spans="1:15" x14ac:dyDescent="0.25">
      <c r="A11" s="1">
        <v>43157</v>
      </c>
      <c r="B11" s="1"/>
      <c r="C11">
        <v>19.93</v>
      </c>
      <c r="D11">
        <v>26475671</v>
      </c>
      <c r="J11">
        <f t="shared" si="1"/>
        <v>0</v>
      </c>
      <c r="K11">
        <f t="shared" si="2"/>
        <v>0</v>
      </c>
      <c r="L11" t="str">
        <f t="shared" si="3"/>
        <v>ВЫБРОС</v>
      </c>
      <c r="M11">
        <f t="shared" si="4"/>
        <v>0</v>
      </c>
    </row>
    <row r="12" spans="1:15" x14ac:dyDescent="0.25">
      <c r="A12" s="1">
        <v>43164</v>
      </c>
      <c r="B12" s="1"/>
      <c r="C12">
        <v>19.93</v>
      </c>
      <c r="D12">
        <v>19500068</v>
      </c>
      <c r="J12">
        <f t="shared" si="1"/>
        <v>0</v>
      </c>
      <c r="K12">
        <f t="shared" si="2"/>
        <v>0</v>
      </c>
      <c r="L12" t="str">
        <f t="shared" si="3"/>
        <v>ВЫБРОС</v>
      </c>
      <c r="M12">
        <f t="shared" si="4"/>
        <v>0</v>
      </c>
    </row>
    <row r="13" spans="1:15" x14ac:dyDescent="0.25">
      <c r="A13" s="1">
        <v>43171</v>
      </c>
      <c r="B13" s="1"/>
      <c r="C13">
        <v>18.234999999999999</v>
      </c>
      <c r="D13">
        <v>37503834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</row>
    <row r="14" spans="1:15" x14ac:dyDescent="0.25">
      <c r="A14" s="1">
        <v>43178</v>
      </c>
      <c r="B14" s="1"/>
      <c r="C14">
        <v>19</v>
      </c>
      <c r="D14">
        <v>28380781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</row>
    <row r="15" spans="1:15" x14ac:dyDescent="0.25">
      <c r="A15" s="1">
        <v>43185</v>
      </c>
      <c r="B15" s="1"/>
      <c r="C15">
        <v>18.63</v>
      </c>
      <c r="D15">
        <v>19633946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</row>
    <row r="16" spans="1:15" x14ac:dyDescent="0.25">
      <c r="A16" s="1">
        <v>43192</v>
      </c>
      <c r="B16" s="1"/>
      <c r="C16">
        <v>18.96</v>
      </c>
      <c r="D16">
        <v>18374604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</row>
    <row r="17" spans="1:13" x14ac:dyDescent="0.25">
      <c r="A17" s="1">
        <v>43199</v>
      </c>
      <c r="B17" s="1"/>
      <c r="C17">
        <v>13.5</v>
      </c>
      <c r="D17">
        <v>161500036</v>
      </c>
      <c r="J17">
        <f t="shared" si="1"/>
        <v>0</v>
      </c>
      <c r="K17">
        <f t="shared" si="2"/>
        <v>0</v>
      </c>
      <c r="L17">
        <f t="shared" si="3"/>
        <v>0</v>
      </c>
      <c r="M17" t="str">
        <f t="shared" si="4"/>
        <v>ВЫБРОС</v>
      </c>
    </row>
    <row r="18" spans="1:13" x14ac:dyDescent="0.25">
      <c r="A18" s="1">
        <v>43206</v>
      </c>
      <c r="B18" s="1"/>
      <c r="C18">
        <v>14.914999999999999</v>
      </c>
      <c r="D18">
        <v>65417200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</row>
    <row r="19" spans="1:13" x14ac:dyDescent="0.25">
      <c r="A19" s="1">
        <v>43213</v>
      </c>
      <c r="B19" s="1"/>
      <c r="C19">
        <v>14.6</v>
      </c>
      <c r="D19">
        <v>38281652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</row>
    <row r="20" spans="1:13" x14ac:dyDescent="0.25">
      <c r="A20" s="1">
        <v>43220</v>
      </c>
      <c r="B20" s="1"/>
      <c r="C20">
        <v>14.76</v>
      </c>
      <c r="D20">
        <v>21397055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</v>
      </c>
    </row>
    <row r="21" spans="1:13" x14ac:dyDescent="0.25">
      <c r="A21" s="1">
        <v>43227</v>
      </c>
      <c r="B21" s="1"/>
      <c r="C21">
        <v>15.76</v>
      </c>
      <c r="D21">
        <v>21180081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</row>
    <row r="22" spans="1:13" x14ac:dyDescent="0.25">
      <c r="A22" s="1">
        <v>43234</v>
      </c>
      <c r="B22" s="1"/>
      <c r="C22">
        <v>14.65</v>
      </c>
      <c r="D22">
        <v>24079279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</row>
    <row r="23" spans="1:13" x14ac:dyDescent="0.25">
      <c r="A23" s="1">
        <v>43241</v>
      </c>
      <c r="B23" s="1"/>
      <c r="C23">
        <v>14.56</v>
      </c>
      <c r="D23">
        <v>50950813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</row>
    <row r="24" spans="1:13" x14ac:dyDescent="0.25">
      <c r="A24" s="1">
        <v>43248</v>
      </c>
      <c r="B24" s="1"/>
      <c r="C24">
        <v>14.55</v>
      </c>
      <c r="D24">
        <v>44933668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</row>
    <row r="25" spans="1:13" x14ac:dyDescent="0.25">
      <c r="A25" s="1">
        <v>43255</v>
      </c>
      <c r="B25" s="1"/>
      <c r="C25">
        <v>13.93</v>
      </c>
      <c r="D25">
        <v>33682048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</row>
    <row r="26" spans="1:13" x14ac:dyDescent="0.25">
      <c r="A26" s="1">
        <v>43262</v>
      </c>
      <c r="B26" s="1"/>
      <c r="C26">
        <v>13.65</v>
      </c>
      <c r="D26">
        <v>122758145</v>
      </c>
      <c r="J26">
        <f t="shared" si="1"/>
        <v>0</v>
      </c>
      <c r="K26">
        <f t="shared" si="2"/>
        <v>0</v>
      </c>
      <c r="L26">
        <f t="shared" si="3"/>
        <v>0</v>
      </c>
      <c r="M26" t="str">
        <f t="shared" si="4"/>
        <v>ВЫБРОС</v>
      </c>
    </row>
    <row r="27" spans="1:13" x14ac:dyDescent="0.25">
      <c r="A27" s="1">
        <v>43269</v>
      </c>
      <c r="B27" s="1"/>
      <c r="C27">
        <v>13.94</v>
      </c>
      <c r="D27">
        <v>34606134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</row>
    <row r="28" spans="1:13" x14ac:dyDescent="0.25">
      <c r="A28" s="1">
        <v>43276</v>
      </c>
      <c r="B28" s="1"/>
      <c r="C28">
        <v>14.435</v>
      </c>
      <c r="D28">
        <v>46620652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</row>
    <row r="29" spans="1:13" x14ac:dyDescent="0.25">
      <c r="A29" s="1">
        <v>43283</v>
      </c>
      <c r="B29" s="1"/>
      <c r="C29">
        <v>14.95</v>
      </c>
      <c r="D29">
        <v>32500365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</row>
    <row r="30" spans="1:13" x14ac:dyDescent="0.25">
      <c r="A30" s="1">
        <v>43290</v>
      </c>
      <c r="B30" s="1"/>
      <c r="C30">
        <v>15.15</v>
      </c>
      <c r="D30">
        <v>41788381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</row>
    <row r="31" spans="1:13" x14ac:dyDescent="0.25">
      <c r="A31" s="1">
        <v>43297</v>
      </c>
      <c r="B31" s="1"/>
      <c r="C31">
        <v>13.19</v>
      </c>
      <c r="D31">
        <v>181277608</v>
      </c>
      <c r="J31">
        <f t="shared" si="1"/>
        <v>0</v>
      </c>
      <c r="K31">
        <f t="shared" si="2"/>
        <v>0</v>
      </c>
      <c r="L31">
        <f t="shared" si="3"/>
        <v>0</v>
      </c>
      <c r="M31" t="str">
        <f t="shared" si="4"/>
        <v>ВЫБРОС</v>
      </c>
    </row>
    <row r="32" spans="1:13" x14ac:dyDescent="0.25">
      <c r="A32" s="1">
        <v>43304</v>
      </c>
      <c r="B32" s="1"/>
      <c r="C32">
        <v>13.725</v>
      </c>
      <c r="D32">
        <v>45146468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</row>
    <row r="33" spans="1:13" x14ac:dyDescent="0.25">
      <c r="A33" s="1">
        <v>43311</v>
      </c>
      <c r="B33" s="1"/>
      <c r="C33">
        <v>13.04</v>
      </c>
      <c r="D33">
        <v>140384396</v>
      </c>
      <c r="J33">
        <f t="shared" si="1"/>
        <v>0</v>
      </c>
      <c r="K33">
        <f t="shared" si="2"/>
        <v>0</v>
      </c>
      <c r="L33">
        <f t="shared" si="3"/>
        <v>0</v>
      </c>
      <c r="M33" t="str">
        <f t="shared" si="4"/>
        <v>ВЫБРОС</v>
      </c>
    </row>
    <row r="34" spans="1:13" x14ac:dyDescent="0.25">
      <c r="A34" s="1">
        <v>43318</v>
      </c>
      <c r="B34" s="1"/>
      <c r="C34">
        <v>11.16</v>
      </c>
      <c r="D34">
        <v>153398603</v>
      </c>
      <c r="J34">
        <f t="shared" si="1"/>
        <v>0</v>
      </c>
      <c r="K34">
        <f t="shared" si="2"/>
        <v>0</v>
      </c>
      <c r="L34">
        <f t="shared" si="3"/>
        <v>0</v>
      </c>
      <c r="M34" t="str">
        <f t="shared" si="4"/>
        <v>ВЫБРОС</v>
      </c>
    </row>
    <row r="35" spans="1:13" x14ac:dyDescent="0.25">
      <c r="A35" s="1">
        <v>43325</v>
      </c>
      <c r="B35" s="1"/>
      <c r="C35">
        <v>11.48</v>
      </c>
      <c r="D35">
        <v>78565802</v>
      </c>
      <c r="J35">
        <f t="shared" si="1"/>
        <v>0</v>
      </c>
      <c r="K35">
        <f t="shared" si="2"/>
        <v>0</v>
      </c>
      <c r="L35">
        <f t="shared" si="3"/>
        <v>0</v>
      </c>
      <c r="M35" t="str">
        <f t="shared" si="4"/>
        <v>ВЫБРОС</v>
      </c>
    </row>
    <row r="36" spans="1:13" x14ac:dyDescent="0.25">
      <c r="A36" s="1">
        <v>43332</v>
      </c>
      <c r="B36" s="1"/>
      <c r="C36">
        <v>10.48</v>
      </c>
      <c r="D36">
        <v>215284994</v>
      </c>
      <c r="J36">
        <f t="shared" si="1"/>
        <v>0</v>
      </c>
      <c r="K36">
        <f t="shared" si="2"/>
        <v>0</v>
      </c>
      <c r="L36">
        <f t="shared" si="3"/>
        <v>0</v>
      </c>
      <c r="M36" t="str">
        <f t="shared" si="4"/>
        <v>ВЫБРОС</v>
      </c>
    </row>
    <row r="37" spans="1:13" x14ac:dyDescent="0.25">
      <c r="A37" s="1">
        <v>43339</v>
      </c>
      <c r="B37" s="1"/>
      <c r="C37">
        <v>10.855</v>
      </c>
      <c r="D37">
        <v>30321489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</v>
      </c>
    </row>
    <row r="38" spans="1:13" x14ac:dyDescent="0.25">
      <c r="A38" s="1">
        <v>43346</v>
      </c>
      <c r="B38" s="1"/>
      <c r="C38">
        <v>10.25</v>
      </c>
      <c r="D38">
        <v>71262791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</row>
    <row r="39" spans="1:13" x14ac:dyDescent="0.25">
      <c r="A39" s="1">
        <v>43353</v>
      </c>
      <c r="B39" s="1"/>
      <c r="C39">
        <v>11.45</v>
      </c>
      <c r="D39">
        <v>195034178</v>
      </c>
      <c r="J39">
        <f t="shared" si="1"/>
        <v>0</v>
      </c>
      <c r="K39">
        <f t="shared" si="2"/>
        <v>0</v>
      </c>
      <c r="L39">
        <f t="shared" si="3"/>
        <v>0</v>
      </c>
      <c r="M39" t="str">
        <f t="shared" si="4"/>
        <v>ВЫБРОС</v>
      </c>
    </row>
    <row r="40" spans="1:13" x14ac:dyDescent="0.25">
      <c r="A40" s="1">
        <v>43360</v>
      </c>
      <c r="B40" s="1"/>
      <c r="C40">
        <v>11.885</v>
      </c>
      <c r="D40">
        <v>143931568</v>
      </c>
      <c r="J40">
        <f t="shared" si="1"/>
        <v>0</v>
      </c>
      <c r="K40">
        <f t="shared" si="2"/>
        <v>0</v>
      </c>
      <c r="L40">
        <f t="shared" si="3"/>
        <v>0</v>
      </c>
      <c r="M40" t="str">
        <f t="shared" si="4"/>
        <v>ВЫБРОС</v>
      </c>
    </row>
    <row r="41" spans="1:13" x14ac:dyDescent="0.25">
      <c r="A41" s="1">
        <v>43367</v>
      </c>
      <c r="B41" s="1"/>
      <c r="C41">
        <v>12.68</v>
      </c>
      <c r="D41">
        <v>107034200</v>
      </c>
      <c r="J41">
        <f t="shared" si="1"/>
        <v>0</v>
      </c>
      <c r="K41">
        <f t="shared" si="2"/>
        <v>0</v>
      </c>
      <c r="L41">
        <f t="shared" si="3"/>
        <v>0</v>
      </c>
      <c r="M41" t="str">
        <f t="shared" si="4"/>
        <v>ВЫБРОС</v>
      </c>
    </row>
    <row r="42" spans="1:13" x14ac:dyDescent="0.25">
      <c r="A42" s="1">
        <v>43374</v>
      </c>
      <c r="B42" s="1"/>
      <c r="C42">
        <v>11.484999999999999</v>
      </c>
      <c r="D42">
        <v>165302332</v>
      </c>
      <c r="J42">
        <f t="shared" si="1"/>
        <v>0</v>
      </c>
      <c r="K42">
        <f t="shared" si="2"/>
        <v>0</v>
      </c>
      <c r="L42">
        <f t="shared" si="3"/>
        <v>0</v>
      </c>
      <c r="M42" t="str">
        <f t="shared" si="4"/>
        <v>ВЫБРОС</v>
      </c>
    </row>
    <row r="43" spans="1:13" x14ac:dyDescent="0.25">
      <c r="A43" s="1">
        <v>43381</v>
      </c>
      <c r="B43" s="1"/>
      <c r="C43">
        <v>11.84</v>
      </c>
      <c r="D43">
        <v>297677794</v>
      </c>
      <c r="J43">
        <f t="shared" si="1"/>
        <v>0</v>
      </c>
      <c r="K43">
        <f t="shared" si="2"/>
        <v>0</v>
      </c>
      <c r="L43">
        <f t="shared" si="3"/>
        <v>0</v>
      </c>
      <c r="M43" t="str">
        <f t="shared" si="4"/>
        <v>ВЫБРОС</v>
      </c>
    </row>
    <row r="44" spans="1:13" x14ac:dyDescent="0.25">
      <c r="A44" s="1">
        <v>43388</v>
      </c>
      <c r="B44" s="1"/>
      <c r="C44">
        <v>11.38</v>
      </c>
      <c r="D44">
        <v>110282094</v>
      </c>
      <c r="J44">
        <f t="shared" si="1"/>
        <v>0</v>
      </c>
      <c r="K44">
        <f t="shared" si="2"/>
        <v>0</v>
      </c>
      <c r="L44">
        <f t="shared" si="3"/>
        <v>0</v>
      </c>
      <c r="M44" t="str">
        <f t="shared" si="4"/>
        <v>ВЫБРОС</v>
      </c>
    </row>
    <row r="45" spans="1:13" x14ac:dyDescent="0.25">
      <c r="A45" s="1">
        <v>43395</v>
      </c>
      <c r="B45" s="1"/>
      <c r="C45">
        <v>11.115</v>
      </c>
      <c r="D45">
        <v>328103233</v>
      </c>
      <c r="J45">
        <f t="shared" si="1"/>
        <v>0</v>
      </c>
      <c r="K45">
        <f t="shared" si="2"/>
        <v>0</v>
      </c>
      <c r="L45">
        <f t="shared" si="3"/>
        <v>0</v>
      </c>
      <c r="M45" t="str">
        <f t="shared" si="4"/>
        <v>ВЫБРОС</v>
      </c>
    </row>
    <row r="46" spans="1:13" x14ac:dyDescent="0.25">
      <c r="A46" s="1">
        <v>43402</v>
      </c>
      <c r="B46" s="1"/>
      <c r="C46">
        <v>11.935</v>
      </c>
      <c r="D46">
        <v>285699246</v>
      </c>
      <c r="J46">
        <f t="shared" si="1"/>
        <v>0</v>
      </c>
      <c r="K46">
        <f t="shared" si="2"/>
        <v>0</v>
      </c>
      <c r="L46">
        <f t="shared" si="3"/>
        <v>0</v>
      </c>
      <c r="M46" t="str">
        <f t="shared" si="4"/>
        <v>ВЫБРОС</v>
      </c>
    </row>
    <row r="47" spans="1:13" x14ac:dyDescent="0.25">
      <c r="A47" s="1">
        <v>43409</v>
      </c>
      <c r="B47" s="1"/>
      <c r="C47">
        <v>12</v>
      </c>
      <c r="D47">
        <v>105475980</v>
      </c>
      <c r="J47">
        <f t="shared" si="1"/>
        <v>0</v>
      </c>
      <c r="K47">
        <f t="shared" si="2"/>
        <v>0</v>
      </c>
      <c r="L47">
        <f t="shared" si="3"/>
        <v>0</v>
      </c>
      <c r="M47" t="str">
        <f t="shared" si="4"/>
        <v>ВЫБРОС</v>
      </c>
    </row>
    <row r="48" spans="1:13" x14ac:dyDescent="0.25">
      <c r="A48" s="1">
        <v>43416</v>
      </c>
      <c r="B48" s="1"/>
      <c r="C48">
        <v>12.12</v>
      </c>
      <c r="D48">
        <v>100304163</v>
      </c>
      <c r="J48">
        <f t="shared" si="1"/>
        <v>0</v>
      </c>
      <c r="K48">
        <f t="shared" si="2"/>
        <v>0</v>
      </c>
      <c r="L48">
        <f t="shared" si="3"/>
        <v>0</v>
      </c>
      <c r="M48" t="str">
        <f t="shared" si="4"/>
        <v>ВЫБРОС</v>
      </c>
    </row>
    <row r="49" spans="1:13" x14ac:dyDescent="0.25">
      <c r="A49" s="1">
        <v>43423</v>
      </c>
      <c r="B49" s="1"/>
      <c r="C49">
        <v>12.07</v>
      </c>
      <c r="D49">
        <v>38112377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</row>
    <row r="50" spans="1:13" x14ac:dyDescent="0.25">
      <c r="A50" s="1">
        <v>43430</v>
      </c>
      <c r="B50" s="1"/>
      <c r="C50">
        <v>11.855</v>
      </c>
      <c r="D50">
        <v>38848008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</row>
    <row r="51" spans="1:13" x14ac:dyDescent="0.25">
      <c r="A51" s="1">
        <v>43437</v>
      </c>
      <c r="B51" s="1"/>
      <c r="C51">
        <v>11.69</v>
      </c>
      <c r="D51">
        <v>41669359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</row>
    <row r="52" spans="1:13" x14ac:dyDescent="0.25">
      <c r="A52" s="1">
        <v>43444</v>
      </c>
      <c r="B52" s="1"/>
      <c r="C52">
        <v>10.99</v>
      </c>
      <c r="D52">
        <v>37076340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</row>
    <row r="53" spans="1:13" x14ac:dyDescent="0.25">
      <c r="A53" s="1">
        <v>43451</v>
      </c>
      <c r="B53" s="1"/>
      <c r="C53">
        <v>10.8</v>
      </c>
      <c r="D53">
        <v>40417094</v>
      </c>
      <c r="J53">
        <f t="shared" si="1"/>
        <v>0</v>
      </c>
      <c r="K53">
        <f t="shared" si="2"/>
        <v>0</v>
      </c>
      <c r="L53">
        <f t="shared" si="3"/>
        <v>0</v>
      </c>
      <c r="M53">
        <f t="shared" si="4"/>
        <v>0</v>
      </c>
    </row>
    <row r="54" spans="1:13" x14ac:dyDescent="0.25">
      <c r="A54" s="1">
        <v>43458</v>
      </c>
      <c r="B54" s="1"/>
      <c r="C54">
        <v>10.815</v>
      </c>
      <c r="D54">
        <v>10914408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</row>
    <row r="55" spans="1:13" x14ac:dyDescent="0.25">
      <c r="A55" s="1">
        <v>43465</v>
      </c>
      <c r="B55" s="1"/>
      <c r="C55">
        <v>11.41</v>
      </c>
      <c r="D55">
        <v>10717520</v>
      </c>
      <c r="J55">
        <f t="shared" si="1"/>
        <v>0</v>
      </c>
      <c r="K55">
        <f t="shared" si="2"/>
        <v>0</v>
      </c>
      <c r="L55">
        <f t="shared" si="3"/>
        <v>0</v>
      </c>
      <c r="M55">
        <f t="shared" si="4"/>
        <v>0</v>
      </c>
    </row>
    <row r="56" spans="1:13" x14ac:dyDescent="0.25">
      <c r="A56" s="1">
        <v>43472</v>
      </c>
      <c r="B56" s="1"/>
      <c r="C56">
        <v>11.84</v>
      </c>
      <c r="D56">
        <v>27713990</v>
      </c>
      <c r="J56">
        <f t="shared" si="1"/>
        <v>0</v>
      </c>
      <c r="K56">
        <f t="shared" si="2"/>
        <v>0</v>
      </c>
      <c r="L56">
        <f t="shared" si="3"/>
        <v>0</v>
      </c>
      <c r="M56">
        <f t="shared" si="4"/>
        <v>0</v>
      </c>
    </row>
    <row r="57" spans="1:13" x14ac:dyDescent="0.25">
      <c r="A57" s="1">
        <v>43479</v>
      </c>
      <c r="B57" s="1"/>
      <c r="C57">
        <v>12.895</v>
      </c>
      <c r="D57">
        <v>21785192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</row>
    <row r="58" spans="1:13" x14ac:dyDescent="0.25">
      <c r="A58" s="1">
        <v>43486</v>
      </c>
      <c r="B58" s="1"/>
      <c r="C58">
        <v>13.065</v>
      </c>
      <c r="D58">
        <v>24267572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0</v>
      </c>
    </row>
    <row r="59" spans="1:13" x14ac:dyDescent="0.25">
      <c r="A59" s="1">
        <v>43493</v>
      </c>
      <c r="B59" s="1"/>
      <c r="C59">
        <v>13.5</v>
      </c>
      <c r="D59">
        <v>23092675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0</v>
      </c>
    </row>
    <row r="60" spans="1:13" x14ac:dyDescent="0.25">
      <c r="A60" s="1">
        <v>43500</v>
      </c>
      <c r="B60" s="1"/>
      <c r="C60">
        <v>12.88</v>
      </c>
      <c r="D60">
        <v>20455154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</v>
      </c>
    </row>
    <row r="61" spans="1:13" x14ac:dyDescent="0.25">
      <c r="A61" s="1">
        <v>43507</v>
      </c>
      <c r="B61" s="1"/>
      <c r="C61">
        <v>12.66</v>
      </c>
      <c r="D61">
        <v>42316222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0</v>
      </c>
    </row>
    <row r="62" spans="1:13" x14ac:dyDescent="0.25">
      <c r="A62" s="1">
        <v>43514</v>
      </c>
      <c r="B62" s="1"/>
      <c r="C62">
        <v>12.664999999999999</v>
      </c>
      <c r="D62">
        <v>21665332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</row>
    <row r="63" spans="1:13" x14ac:dyDescent="0.25">
      <c r="A63" s="1">
        <v>43521</v>
      </c>
      <c r="B63" s="1"/>
      <c r="C63">
        <v>12.55</v>
      </c>
      <c r="D63">
        <v>20333981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</row>
    <row r="64" spans="1:13" x14ac:dyDescent="0.25">
      <c r="A64" s="1">
        <v>43528</v>
      </c>
      <c r="B64" s="1"/>
      <c r="C64">
        <v>12.21</v>
      </c>
      <c r="D64">
        <v>19344678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</row>
    <row r="65" spans="1:13" x14ac:dyDescent="0.25">
      <c r="A65" s="1">
        <v>43535</v>
      </c>
      <c r="B65" s="1"/>
      <c r="C65">
        <v>12.6</v>
      </c>
      <c r="D65">
        <v>20851838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</v>
      </c>
    </row>
    <row r="66" spans="1:13" x14ac:dyDescent="0.25">
      <c r="A66" s="1">
        <v>43542</v>
      </c>
      <c r="B66" s="1"/>
      <c r="C66">
        <v>12.95</v>
      </c>
      <c r="D66">
        <v>20556064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</row>
    <row r="67" spans="1:13" x14ac:dyDescent="0.25">
      <c r="A67" s="1">
        <v>43549</v>
      </c>
      <c r="B67" s="1"/>
      <c r="C67">
        <v>13.26</v>
      </c>
      <c r="D67">
        <v>56699461</v>
      </c>
      <c r="J67">
        <f t="shared" si="1"/>
        <v>0</v>
      </c>
      <c r="K67">
        <f t="shared" si="2"/>
        <v>0</v>
      </c>
      <c r="L67">
        <f t="shared" si="3"/>
        <v>0</v>
      </c>
      <c r="M67">
        <f t="shared" si="4"/>
        <v>0</v>
      </c>
    </row>
    <row r="68" spans="1:13" x14ac:dyDescent="0.25">
      <c r="A68" s="1">
        <v>43556</v>
      </c>
      <c r="B68" s="1"/>
      <c r="C68">
        <v>14.14</v>
      </c>
      <c r="D68">
        <v>33198204</v>
      </c>
      <c r="J68">
        <f t="shared" ref="J68:J131" si="5">IF(C68&lt;H$6,"ВЫБРОС",0)</f>
        <v>0</v>
      </c>
      <c r="K68">
        <f t="shared" ref="K68:K131" si="6">IF(D68&lt;I$6,"ВЫБРОС",0)</f>
        <v>0</v>
      </c>
      <c r="L68">
        <f t="shared" ref="L68:L131" si="7">IF(C68&gt;H$8,"ВЫБРОС",0)</f>
        <v>0</v>
      </c>
      <c r="M68">
        <f t="shared" ref="M68:M131" si="8">IF(D68&gt;I$8,"ВЫБРОС",0)</f>
        <v>0</v>
      </c>
    </row>
    <row r="69" spans="1:13" x14ac:dyDescent="0.25">
      <c r="A69" s="1">
        <v>43563</v>
      </c>
      <c r="B69" s="1"/>
      <c r="C69">
        <v>15.2</v>
      </c>
      <c r="D69">
        <v>39627291</v>
      </c>
      <c r="J69">
        <f t="shared" si="5"/>
        <v>0</v>
      </c>
      <c r="K69">
        <f t="shared" si="6"/>
        <v>0</v>
      </c>
      <c r="L69">
        <f t="shared" si="7"/>
        <v>0</v>
      </c>
      <c r="M69">
        <f t="shared" si="8"/>
        <v>0</v>
      </c>
    </row>
    <row r="70" spans="1:13" x14ac:dyDescent="0.25">
      <c r="A70" s="1">
        <v>43570</v>
      </c>
      <c r="B70" s="1"/>
      <c r="C70">
        <v>14.8</v>
      </c>
      <c r="D70">
        <v>28229351</v>
      </c>
      <c r="J70">
        <f t="shared" si="5"/>
        <v>0</v>
      </c>
      <c r="K70">
        <f t="shared" si="6"/>
        <v>0</v>
      </c>
      <c r="L70">
        <f t="shared" si="7"/>
        <v>0</v>
      </c>
      <c r="M70">
        <f t="shared" si="8"/>
        <v>0</v>
      </c>
    </row>
    <row r="71" spans="1:13" x14ac:dyDescent="0.25">
      <c r="A71" s="1">
        <v>43577</v>
      </c>
      <c r="B71" s="1"/>
      <c r="C71">
        <v>14.035</v>
      </c>
      <c r="D71">
        <v>30007674</v>
      </c>
      <c r="J71">
        <f t="shared" si="5"/>
        <v>0</v>
      </c>
      <c r="K71">
        <f t="shared" si="6"/>
        <v>0</v>
      </c>
      <c r="L71">
        <f t="shared" si="7"/>
        <v>0</v>
      </c>
      <c r="M71">
        <f t="shared" si="8"/>
        <v>0</v>
      </c>
    </row>
    <row r="72" spans="1:13" x14ac:dyDescent="0.25">
      <c r="A72" s="1">
        <v>43584</v>
      </c>
      <c r="B72" s="1"/>
      <c r="C72">
        <v>14.65</v>
      </c>
      <c r="D72">
        <v>14876079</v>
      </c>
      <c r="J72">
        <f t="shared" si="5"/>
        <v>0</v>
      </c>
      <c r="K72">
        <f t="shared" si="6"/>
        <v>0</v>
      </c>
      <c r="L72">
        <f t="shared" si="7"/>
        <v>0</v>
      </c>
      <c r="M72">
        <f t="shared" si="8"/>
        <v>0</v>
      </c>
    </row>
    <row r="73" spans="1:13" x14ac:dyDescent="0.25">
      <c r="A73" s="1">
        <v>43591</v>
      </c>
      <c r="B73" s="1"/>
      <c r="C73">
        <v>14.095000000000001</v>
      </c>
      <c r="D73">
        <v>18030258</v>
      </c>
      <c r="J73">
        <f t="shared" si="5"/>
        <v>0</v>
      </c>
      <c r="K73">
        <f t="shared" si="6"/>
        <v>0</v>
      </c>
      <c r="L73">
        <f t="shared" si="7"/>
        <v>0</v>
      </c>
      <c r="M73">
        <f t="shared" si="8"/>
        <v>0</v>
      </c>
    </row>
    <row r="74" spans="1:13" x14ac:dyDescent="0.25">
      <c r="A74" s="1">
        <v>43598</v>
      </c>
      <c r="B74" s="1"/>
      <c r="C74">
        <v>14.36</v>
      </c>
      <c r="D74">
        <v>17971008</v>
      </c>
      <c r="J74">
        <f t="shared" si="5"/>
        <v>0</v>
      </c>
      <c r="K74">
        <f t="shared" si="6"/>
        <v>0</v>
      </c>
      <c r="L74">
        <f t="shared" si="7"/>
        <v>0</v>
      </c>
      <c r="M74">
        <f t="shared" si="8"/>
        <v>0</v>
      </c>
    </row>
    <row r="75" spans="1:13" x14ac:dyDescent="0.25">
      <c r="A75" s="1">
        <v>43605</v>
      </c>
      <c r="B75" s="1"/>
      <c r="C75">
        <v>14.83</v>
      </c>
      <c r="D75">
        <v>44671400</v>
      </c>
      <c r="J75">
        <f t="shared" si="5"/>
        <v>0</v>
      </c>
      <c r="K75">
        <f t="shared" si="6"/>
        <v>0</v>
      </c>
      <c r="L75">
        <f t="shared" si="7"/>
        <v>0</v>
      </c>
      <c r="M75">
        <f t="shared" si="8"/>
        <v>0</v>
      </c>
    </row>
    <row r="76" spans="1:13" x14ac:dyDescent="0.25">
      <c r="A76" s="1">
        <v>43612</v>
      </c>
      <c r="B76" s="1"/>
      <c r="C76">
        <v>14.45</v>
      </c>
      <c r="D76">
        <v>33752281</v>
      </c>
      <c r="J76">
        <f t="shared" si="5"/>
        <v>0</v>
      </c>
      <c r="K76">
        <f t="shared" si="6"/>
        <v>0</v>
      </c>
      <c r="L76">
        <f t="shared" si="7"/>
        <v>0</v>
      </c>
      <c r="M76">
        <f t="shared" si="8"/>
        <v>0</v>
      </c>
    </row>
    <row r="77" spans="1:13" x14ac:dyDescent="0.25">
      <c r="A77" s="1">
        <v>43619</v>
      </c>
      <c r="B77" s="1"/>
      <c r="C77">
        <v>15.7</v>
      </c>
      <c r="D77">
        <v>24039027</v>
      </c>
      <c r="J77">
        <f t="shared" si="5"/>
        <v>0</v>
      </c>
      <c r="K77">
        <f t="shared" si="6"/>
        <v>0</v>
      </c>
      <c r="L77">
        <f t="shared" si="7"/>
        <v>0</v>
      </c>
      <c r="M77">
        <f t="shared" si="8"/>
        <v>0</v>
      </c>
    </row>
    <row r="78" spans="1:13" x14ac:dyDescent="0.25">
      <c r="A78" s="1">
        <v>43626</v>
      </c>
      <c r="B78" s="1"/>
      <c r="C78">
        <v>15.195</v>
      </c>
      <c r="D78">
        <v>20918507</v>
      </c>
      <c r="J78">
        <f t="shared" si="5"/>
        <v>0</v>
      </c>
      <c r="K78">
        <f t="shared" si="6"/>
        <v>0</v>
      </c>
      <c r="L78">
        <f t="shared" si="7"/>
        <v>0</v>
      </c>
      <c r="M78">
        <f t="shared" si="8"/>
        <v>0</v>
      </c>
    </row>
    <row r="79" spans="1:13" x14ac:dyDescent="0.25">
      <c r="A79" s="1">
        <v>43633</v>
      </c>
      <c r="B79" s="1"/>
      <c r="C79">
        <v>15.3</v>
      </c>
      <c r="D79">
        <v>26470794</v>
      </c>
      <c r="J79">
        <f t="shared" si="5"/>
        <v>0</v>
      </c>
      <c r="K79">
        <f t="shared" si="6"/>
        <v>0</v>
      </c>
      <c r="L79">
        <f t="shared" si="7"/>
        <v>0</v>
      </c>
      <c r="M79">
        <f t="shared" si="8"/>
        <v>0</v>
      </c>
    </row>
    <row r="80" spans="1:13" x14ac:dyDescent="0.25">
      <c r="A80" s="1">
        <v>43640</v>
      </c>
      <c r="B80" s="1"/>
      <c r="C80">
        <v>15.38</v>
      </c>
      <c r="D80">
        <v>16704260</v>
      </c>
      <c r="J80">
        <f t="shared" si="5"/>
        <v>0</v>
      </c>
      <c r="K80">
        <f t="shared" si="6"/>
        <v>0</v>
      </c>
      <c r="L80">
        <f t="shared" si="7"/>
        <v>0</v>
      </c>
      <c r="M80">
        <f t="shared" si="8"/>
        <v>0</v>
      </c>
    </row>
    <row r="81" spans="1:13" x14ac:dyDescent="0.25">
      <c r="A81" s="1">
        <v>43647</v>
      </c>
      <c r="B81" s="1"/>
      <c r="C81">
        <v>15.49</v>
      </c>
      <c r="D81">
        <v>18190419</v>
      </c>
      <c r="J81">
        <f t="shared" si="5"/>
        <v>0</v>
      </c>
      <c r="K81">
        <f t="shared" si="6"/>
        <v>0</v>
      </c>
      <c r="L81">
        <f t="shared" si="7"/>
        <v>0</v>
      </c>
      <c r="M81">
        <f t="shared" si="8"/>
        <v>0</v>
      </c>
    </row>
    <row r="82" spans="1:13" x14ac:dyDescent="0.25">
      <c r="A82" s="1">
        <v>43654</v>
      </c>
      <c r="B82" s="1"/>
      <c r="C82">
        <v>15.255000000000001</v>
      </c>
      <c r="D82">
        <v>17466567</v>
      </c>
      <c r="J82">
        <f t="shared" si="5"/>
        <v>0</v>
      </c>
      <c r="K82">
        <f t="shared" si="6"/>
        <v>0</v>
      </c>
      <c r="L82">
        <f t="shared" si="7"/>
        <v>0</v>
      </c>
      <c r="M82">
        <f t="shared" si="8"/>
        <v>0</v>
      </c>
    </row>
    <row r="83" spans="1:13" x14ac:dyDescent="0.25">
      <c r="A83" s="1">
        <v>43661</v>
      </c>
      <c r="B83" s="1"/>
      <c r="C83">
        <v>15.1</v>
      </c>
      <c r="D83">
        <v>20573976</v>
      </c>
      <c r="J83">
        <f t="shared" si="5"/>
        <v>0</v>
      </c>
      <c r="K83">
        <f t="shared" si="6"/>
        <v>0</v>
      </c>
      <c r="L83">
        <f t="shared" si="7"/>
        <v>0</v>
      </c>
      <c r="M83">
        <f t="shared" si="8"/>
        <v>0</v>
      </c>
    </row>
    <row r="84" spans="1:13" x14ac:dyDescent="0.25">
      <c r="A84" s="1">
        <v>43668</v>
      </c>
      <c r="B84" s="1"/>
      <c r="C84">
        <v>14.8024</v>
      </c>
      <c r="D84">
        <v>15044495</v>
      </c>
      <c r="J84">
        <f t="shared" si="5"/>
        <v>0</v>
      </c>
      <c r="K84">
        <f t="shared" si="6"/>
        <v>0</v>
      </c>
      <c r="L84">
        <f t="shared" si="7"/>
        <v>0</v>
      </c>
      <c r="M84">
        <f t="shared" si="8"/>
        <v>0</v>
      </c>
    </row>
    <row r="85" spans="1:13" x14ac:dyDescent="0.25">
      <c r="A85" s="1">
        <v>43675</v>
      </c>
      <c r="B85" s="1"/>
      <c r="C85">
        <v>13.76</v>
      </c>
      <c r="D85">
        <v>50363581</v>
      </c>
      <c r="J85">
        <f t="shared" si="5"/>
        <v>0</v>
      </c>
      <c r="K85">
        <f t="shared" si="6"/>
        <v>0</v>
      </c>
      <c r="L85">
        <f t="shared" si="7"/>
        <v>0</v>
      </c>
      <c r="M85">
        <f t="shared" si="8"/>
        <v>0</v>
      </c>
    </row>
    <row r="86" spans="1:13" x14ac:dyDescent="0.25">
      <c r="A86" s="1">
        <v>43682</v>
      </c>
      <c r="B86" s="1"/>
      <c r="C86">
        <v>13.8588</v>
      </c>
      <c r="D86">
        <v>21776000</v>
      </c>
      <c r="J86">
        <f t="shared" si="5"/>
        <v>0</v>
      </c>
      <c r="K86">
        <f t="shared" si="6"/>
        <v>0</v>
      </c>
      <c r="L86">
        <f t="shared" si="7"/>
        <v>0</v>
      </c>
      <c r="M86">
        <f t="shared" si="8"/>
        <v>0</v>
      </c>
    </row>
    <row r="87" spans="1:13" x14ac:dyDescent="0.25">
      <c r="A87" s="1">
        <v>43689</v>
      </c>
      <c r="B87" s="1"/>
      <c r="C87">
        <v>13.21072</v>
      </c>
      <c r="D87">
        <v>38351294</v>
      </c>
      <c r="J87">
        <f t="shared" si="5"/>
        <v>0</v>
      </c>
      <c r="K87">
        <f t="shared" si="6"/>
        <v>0</v>
      </c>
      <c r="L87">
        <f t="shared" si="7"/>
        <v>0</v>
      </c>
      <c r="M87">
        <f t="shared" si="8"/>
        <v>0</v>
      </c>
    </row>
    <row r="88" spans="1:13" x14ac:dyDescent="0.25">
      <c r="A88" s="1">
        <v>43696</v>
      </c>
      <c r="B88" s="1"/>
      <c r="C88">
        <v>13.565</v>
      </c>
      <c r="D88">
        <v>46930931</v>
      </c>
      <c r="J88">
        <f t="shared" si="5"/>
        <v>0</v>
      </c>
      <c r="K88">
        <f t="shared" si="6"/>
        <v>0</v>
      </c>
      <c r="L88">
        <f t="shared" si="7"/>
        <v>0</v>
      </c>
      <c r="M88">
        <f t="shared" si="8"/>
        <v>0</v>
      </c>
    </row>
    <row r="89" spans="1:13" x14ac:dyDescent="0.25">
      <c r="A89" s="1">
        <v>43703</v>
      </c>
      <c r="B89" s="1"/>
      <c r="C89">
        <v>13.7021</v>
      </c>
      <c r="D89">
        <v>26980092</v>
      </c>
      <c r="J89">
        <f t="shared" si="5"/>
        <v>0</v>
      </c>
      <c r="K89">
        <f t="shared" si="6"/>
        <v>0</v>
      </c>
      <c r="L89">
        <f t="shared" si="7"/>
        <v>0</v>
      </c>
      <c r="M89">
        <f t="shared" si="8"/>
        <v>0</v>
      </c>
    </row>
    <row r="90" spans="1:13" x14ac:dyDescent="0.25">
      <c r="A90" s="1">
        <v>43710</v>
      </c>
      <c r="B90" s="1"/>
      <c r="C90">
        <v>14.28</v>
      </c>
      <c r="D90">
        <v>19445262</v>
      </c>
      <c r="J90">
        <f t="shared" si="5"/>
        <v>0</v>
      </c>
      <c r="K90">
        <f t="shared" si="6"/>
        <v>0</v>
      </c>
      <c r="L90">
        <f t="shared" si="7"/>
        <v>0</v>
      </c>
      <c r="M90">
        <f t="shared" si="8"/>
        <v>0</v>
      </c>
    </row>
    <row r="91" spans="1:13" x14ac:dyDescent="0.25">
      <c r="A91" s="1">
        <v>43717</v>
      </c>
      <c r="B91" s="1"/>
      <c r="C91">
        <v>14.805870000000001</v>
      </c>
      <c r="D91">
        <v>12368782</v>
      </c>
      <c r="J91">
        <f t="shared" si="5"/>
        <v>0</v>
      </c>
      <c r="K91">
        <f t="shared" si="6"/>
        <v>0</v>
      </c>
      <c r="L91">
        <f t="shared" si="7"/>
        <v>0</v>
      </c>
      <c r="M91">
        <f t="shared" si="8"/>
        <v>0</v>
      </c>
    </row>
    <row r="92" spans="1:13" x14ac:dyDescent="0.25">
      <c r="A92" s="1">
        <v>43724</v>
      </c>
      <c r="B92" s="1"/>
      <c r="C92">
        <v>14.83548</v>
      </c>
      <c r="D92">
        <v>19007877</v>
      </c>
      <c r="J92">
        <f t="shared" si="5"/>
        <v>0</v>
      </c>
      <c r="K92">
        <f t="shared" si="6"/>
        <v>0</v>
      </c>
      <c r="L92">
        <f t="shared" si="7"/>
        <v>0</v>
      </c>
      <c r="M92">
        <f t="shared" si="8"/>
        <v>0</v>
      </c>
    </row>
    <row r="93" spans="1:13" x14ac:dyDescent="0.25">
      <c r="A93" s="1">
        <v>43731</v>
      </c>
      <c r="B93" s="1"/>
      <c r="C93">
        <v>14.345000000000001</v>
      </c>
      <c r="D93">
        <v>20872691</v>
      </c>
      <c r="J93">
        <f t="shared" si="5"/>
        <v>0</v>
      </c>
      <c r="K93">
        <f t="shared" si="6"/>
        <v>0</v>
      </c>
      <c r="L93">
        <f t="shared" si="7"/>
        <v>0</v>
      </c>
      <c r="M93">
        <f t="shared" si="8"/>
        <v>0</v>
      </c>
    </row>
    <row r="94" spans="1:13" x14ac:dyDescent="0.25">
      <c r="A94" s="1">
        <v>43738</v>
      </c>
      <c r="B94" s="1"/>
      <c r="C94">
        <v>13.948499999999999</v>
      </c>
      <c r="D94">
        <v>13841171</v>
      </c>
      <c r="J94">
        <f t="shared" si="5"/>
        <v>0</v>
      </c>
      <c r="K94">
        <f t="shared" si="6"/>
        <v>0</v>
      </c>
      <c r="L94">
        <f t="shared" si="7"/>
        <v>0</v>
      </c>
      <c r="M94">
        <f t="shared" si="8"/>
        <v>0</v>
      </c>
    </row>
    <row r="95" spans="1:13" x14ac:dyDescent="0.25">
      <c r="A95" s="1">
        <v>43745</v>
      </c>
      <c r="B95" s="1"/>
      <c r="C95">
        <v>14.51</v>
      </c>
      <c r="D95">
        <v>14453702</v>
      </c>
      <c r="J95">
        <f t="shared" si="5"/>
        <v>0</v>
      </c>
      <c r="K95">
        <f t="shared" si="6"/>
        <v>0</v>
      </c>
      <c r="L95">
        <f t="shared" si="7"/>
        <v>0</v>
      </c>
      <c r="M95">
        <f t="shared" si="8"/>
        <v>0</v>
      </c>
    </row>
    <row r="96" spans="1:13" x14ac:dyDescent="0.25">
      <c r="A96" s="1">
        <v>43752</v>
      </c>
      <c r="B96" s="1"/>
      <c r="C96">
        <v>14.775</v>
      </c>
      <c r="D96">
        <v>15481456</v>
      </c>
      <c r="J96">
        <f t="shared" si="5"/>
        <v>0</v>
      </c>
      <c r="K96">
        <f t="shared" si="6"/>
        <v>0</v>
      </c>
      <c r="L96">
        <f t="shared" si="7"/>
        <v>0</v>
      </c>
      <c r="M96">
        <f t="shared" si="8"/>
        <v>0</v>
      </c>
    </row>
    <row r="97" spans="1:13" x14ac:dyDescent="0.25">
      <c r="A97" s="1">
        <v>43759</v>
      </c>
      <c r="B97" s="1"/>
      <c r="C97">
        <v>15.0997</v>
      </c>
      <c r="D97">
        <v>18279042</v>
      </c>
      <c r="J97">
        <f t="shared" si="5"/>
        <v>0</v>
      </c>
      <c r="K97">
        <f t="shared" si="6"/>
        <v>0</v>
      </c>
      <c r="L97">
        <f t="shared" si="7"/>
        <v>0</v>
      </c>
      <c r="M97">
        <f t="shared" si="8"/>
        <v>0</v>
      </c>
    </row>
    <row r="98" spans="1:13" x14ac:dyDescent="0.25">
      <c r="A98" s="1">
        <v>43766</v>
      </c>
      <c r="B98" s="1"/>
      <c r="C98">
        <v>14.94</v>
      </c>
      <c r="D98">
        <v>14284735</v>
      </c>
      <c r="J98">
        <f t="shared" si="5"/>
        <v>0</v>
      </c>
      <c r="K98">
        <f t="shared" si="6"/>
        <v>0</v>
      </c>
      <c r="L98">
        <f t="shared" si="7"/>
        <v>0</v>
      </c>
      <c r="M98">
        <f t="shared" si="8"/>
        <v>0</v>
      </c>
    </row>
    <row r="99" spans="1:13" x14ac:dyDescent="0.25">
      <c r="A99" s="1">
        <v>43773</v>
      </c>
      <c r="B99" s="1"/>
      <c r="C99">
        <v>15.09065</v>
      </c>
      <c r="D99">
        <v>12362771</v>
      </c>
      <c r="J99">
        <f t="shared" si="5"/>
        <v>0</v>
      </c>
      <c r="K99">
        <f t="shared" si="6"/>
        <v>0</v>
      </c>
      <c r="L99">
        <f t="shared" si="7"/>
        <v>0</v>
      </c>
      <c r="M99">
        <f t="shared" si="8"/>
        <v>0</v>
      </c>
    </row>
    <row r="100" spans="1:13" x14ac:dyDescent="0.25">
      <c r="A100" s="1">
        <v>43780</v>
      </c>
      <c r="B100" s="1"/>
      <c r="C100">
        <v>15.099919999999999</v>
      </c>
      <c r="D100">
        <v>16195917</v>
      </c>
      <c r="J100">
        <f t="shared" si="5"/>
        <v>0</v>
      </c>
      <c r="K100">
        <f t="shared" si="6"/>
        <v>0</v>
      </c>
      <c r="L100">
        <f t="shared" si="7"/>
        <v>0</v>
      </c>
      <c r="M100">
        <f t="shared" si="8"/>
        <v>0</v>
      </c>
    </row>
    <row r="101" spans="1:13" x14ac:dyDescent="0.25">
      <c r="A101" s="1">
        <v>43787</v>
      </c>
      <c r="B101" s="1"/>
      <c r="C101">
        <v>15.12045</v>
      </c>
      <c r="D101">
        <v>12093928</v>
      </c>
      <c r="J101">
        <f t="shared" si="5"/>
        <v>0</v>
      </c>
      <c r="K101">
        <f t="shared" si="6"/>
        <v>0</v>
      </c>
      <c r="L101">
        <f t="shared" si="7"/>
        <v>0</v>
      </c>
      <c r="M101">
        <f t="shared" si="8"/>
        <v>0</v>
      </c>
    </row>
    <row r="102" spans="1:13" x14ac:dyDescent="0.25">
      <c r="A102" s="1">
        <v>43794</v>
      </c>
      <c r="B102" s="1"/>
      <c r="C102">
        <v>14.615</v>
      </c>
      <c r="D102">
        <v>21231211</v>
      </c>
      <c r="J102">
        <f t="shared" si="5"/>
        <v>0</v>
      </c>
      <c r="K102">
        <f t="shared" si="6"/>
        <v>0</v>
      </c>
      <c r="L102">
        <f t="shared" si="7"/>
        <v>0</v>
      </c>
      <c r="M102">
        <f t="shared" si="8"/>
        <v>0</v>
      </c>
    </row>
    <row r="103" spans="1:13" x14ac:dyDescent="0.25">
      <c r="A103" s="1">
        <v>43801</v>
      </c>
      <c r="B103" s="1"/>
      <c r="C103">
        <v>14.89</v>
      </c>
      <c r="D103">
        <v>18250556</v>
      </c>
      <c r="J103">
        <f t="shared" si="5"/>
        <v>0</v>
      </c>
      <c r="K103">
        <f t="shared" si="6"/>
        <v>0</v>
      </c>
      <c r="L103">
        <f t="shared" si="7"/>
        <v>0</v>
      </c>
      <c r="M103">
        <f t="shared" si="8"/>
        <v>0</v>
      </c>
    </row>
    <row r="104" spans="1:13" x14ac:dyDescent="0.25">
      <c r="A104" s="1">
        <v>43808</v>
      </c>
      <c r="B104" s="1"/>
      <c r="C104">
        <v>15.5</v>
      </c>
      <c r="D104">
        <v>26462114</v>
      </c>
      <c r="J104">
        <f t="shared" si="5"/>
        <v>0</v>
      </c>
      <c r="K104">
        <f t="shared" si="6"/>
        <v>0</v>
      </c>
      <c r="L104">
        <f t="shared" si="7"/>
        <v>0</v>
      </c>
      <c r="M104">
        <f t="shared" si="8"/>
        <v>0</v>
      </c>
    </row>
    <row r="105" spans="1:13" x14ac:dyDescent="0.25">
      <c r="A105" s="1">
        <v>43815</v>
      </c>
      <c r="B105" s="1"/>
      <c r="C105">
        <v>15.97</v>
      </c>
      <c r="D105">
        <v>21643879</v>
      </c>
      <c r="J105">
        <f t="shared" si="5"/>
        <v>0</v>
      </c>
      <c r="K105">
        <f t="shared" si="6"/>
        <v>0</v>
      </c>
      <c r="L105">
        <f t="shared" si="7"/>
        <v>0</v>
      </c>
      <c r="M105">
        <f t="shared" si="8"/>
        <v>0</v>
      </c>
    </row>
    <row r="106" spans="1:13" x14ac:dyDescent="0.25">
      <c r="A106" s="1">
        <v>43822</v>
      </c>
      <c r="B106" s="1"/>
      <c r="C106">
        <v>16.392869999999998</v>
      </c>
      <c r="D106">
        <v>5764578</v>
      </c>
      <c r="J106">
        <f t="shared" si="5"/>
        <v>0</v>
      </c>
      <c r="K106">
        <f t="shared" si="6"/>
        <v>0</v>
      </c>
      <c r="L106">
        <f t="shared" si="7"/>
        <v>0</v>
      </c>
      <c r="M106">
        <f t="shared" si="8"/>
        <v>0</v>
      </c>
    </row>
    <row r="107" spans="1:13" x14ac:dyDescent="0.25">
      <c r="A107" s="1">
        <v>43829</v>
      </c>
      <c r="B107" s="1"/>
      <c r="C107">
        <v>16.510000000000002</v>
      </c>
      <c r="D107">
        <v>25551476</v>
      </c>
      <c r="J107">
        <f t="shared" si="5"/>
        <v>0</v>
      </c>
      <c r="K107">
        <f t="shared" si="6"/>
        <v>0</v>
      </c>
      <c r="L107">
        <f t="shared" si="7"/>
        <v>0</v>
      </c>
      <c r="M107">
        <f t="shared" si="8"/>
        <v>0</v>
      </c>
    </row>
    <row r="108" spans="1:13" x14ac:dyDescent="0.25">
      <c r="A108" s="1">
        <v>43836</v>
      </c>
      <c r="B108" s="1"/>
      <c r="C108">
        <v>16.953399999999998</v>
      </c>
      <c r="D108">
        <v>16620911</v>
      </c>
      <c r="J108">
        <f t="shared" si="5"/>
        <v>0</v>
      </c>
      <c r="K108">
        <f t="shared" si="6"/>
        <v>0</v>
      </c>
      <c r="L108">
        <f t="shared" si="7"/>
        <v>0</v>
      </c>
      <c r="M108">
        <f t="shared" si="8"/>
        <v>0</v>
      </c>
    </row>
    <row r="109" spans="1:13" x14ac:dyDescent="0.25">
      <c r="A109" s="1">
        <v>43843</v>
      </c>
      <c r="B109" s="1"/>
      <c r="C109">
        <v>17.225000000000001</v>
      </c>
      <c r="D109">
        <v>29919572</v>
      </c>
      <c r="J109">
        <f t="shared" si="5"/>
        <v>0</v>
      </c>
      <c r="K109">
        <f t="shared" si="6"/>
        <v>0</v>
      </c>
      <c r="L109">
        <f t="shared" si="7"/>
        <v>0</v>
      </c>
      <c r="M109">
        <f t="shared" si="8"/>
        <v>0</v>
      </c>
    </row>
    <row r="110" spans="1:13" x14ac:dyDescent="0.25">
      <c r="A110" s="1">
        <v>43850</v>
      </c>
      <c r="B110" s="1"/>
      <c r="C110">
        <v>17.214469999999999</v>
      </c>
      <c r="D110">
        <v>18322007</v>
      </c>
      <c r="J110">
        <f t="shared" si="5"/>
        <v>0</v>
      </c>
      <c r="K110">
        <f t="shared" si="6"/>
        <v>0</v>
      </c>
      <c r="L110">
        <f t="shared" si="7"/>
        <v>0</v>
      </c>
      <c r="M110">
        <f t="shared" si="8"/>
        <v>0</v>
      </c>
    </row>
    <row r="111" spans="1:13" x14ac:dyDescent="0.25">
      <c r="A111" s="1">
        <v>43857</v>
      </c>
      <c r="B111" s="1"/>
      <c r="C111">
        <v>16</v>
      </c>
      <c r="D111">
        <v>22014776</v>
      </c>
      <c r="J111">
        <f t="shared" si="5"/>
        <v>0</v>
      </c>
      <c r="K111">
        <f t="shared" si="6"/>
        <v>0</v>
      </c>
      <c r="L111">
        <f t="shared" si="7"/>
        <v>0</v>
      </c>
      <c r="M111">
        <f t="shared" si="8"/>
        <v>0</v>
      </c>
    </row>
    <row r="112" spans="1:13" x14ac:dyDescent="0.25">
      <c r="A112" s="1">
        <v>43864</v>
      </c>
      <c r="B112" s="1"/>
      <c r="C112">
        <v>15.887449999999999</v>
      </c>
      <c r="D112">
        <v>21968933</v>
      </c>
      <c r="J112">
        <f t="shared" si="5"/>
        <v>0</v>
      </c>
      <c r="K112">
        <f t="shared" si="6"/>
        <v>0</v>
      </c>
      <c r="L112">
        <f t="shared" si="7"/>
        <v>0</v>
      </c>
      <c r="M112">
        <f t="shared" si="8"/>
        <v>0</v>
      </c>
    </row>
    <row r="113" spans="1:13" x14ac:dyDescent="0.25">
      <c r="A113" s="1">
        <v>43871</v>
      </c>
      <c r="B113" s="1"/>
      <c r="C113">
        <v>15.9</v>
      </c>
      <c r="D113">
        <v>22706442</v>
      </c>
      <c r="J113">
        <f t="shared" si="5"/>
        <v>0</v>
      </c>
      <c r="K113">
        <f t="shared" si="6"/>
        <v>0</v>
      </c>
      <c r="L113">
        <f t="shared" si="7"/>
        <v>0</v>
      </c>
      <c r="M113">
        <f t="shared" si="8"/>
        <v>0</v>
      </c>
    </row>
    <row r="114" spans="1:13" x14ac:dyDescent="0.25">
      <c r="A114" s="1">
        <v>43878</v>
      </c>
      <c r="B114" s="1"/>
      <c r="C114">
        <v>15.83</v>
      </c>
      <c r="D114">
        <v>13891592</v>
      </c>
      <c r="J114">
        <f t="shared" si="5"/>
        <v>0</v>
      </c>
      <c r="K114">
        <f t="shared" si="6"/>
        <v>0</v>
      </c>
      <c r="L114">
        <f t="shared" si="7"/>
        <v>0</v>
      </c>
      <c r="M114">
        <f t="shared" si="8"/>
        <v>0</v>
      </c>
    </row>
    <row r="115" spans="1:13" x14ac:dyDescent="0.25">
      <c r="A115" s="1">
        <v>43885</v>
      </c>
      <c r="B115" s="1"/>
      <c r="C115">
        <v>14.065</v>
      </c>
      <c r="D115">
        <v>31879085</v>
      </c>
      <c r="J115">
        <f t="shared" si="5"/>
        <v>0</v>
      </c>
      <c r="K115">
        <f t="shared" si="6"/>
        <v>0</v>
      </c>
      <c r="L115">
        <f t="shared" si="7"/>
        <v>0</v>
      </c>
      <c r="M115">
        <f t="shared" si="8"/>
        <v>0</v>
      </c>
    </row>
    <row r="116" spans="1:13" x14ac:dyDescent="0.25">
      <c r="A116" s="1">
        <v>43892</v>
      </c>
      <c r="B116" s="1"/>
      <c r="C116">
        <v>13.1228</v>
      </c>
      <c r="D116">
        <v>41591762</v>
      </c>
      <c r="J116">
        <f t="shared" si="5"/>
        <v>0</v>
      </c>
      <c r="K116">
        <f t="shared" si="6"/>
        <v>0</v>
      </c>
      <c r="L116">
        <f t="shared" si="7"/>
        <v>0</v>
      </c>
      <c r="M116">
        <f t="shared" si="8"/>
        <v>0</v>
      </c>
    </row>
    <row r="117" spans="1:13" x14ac:dyDescent="0.25">
      <c r="A117" s="1">
        <v>43899</v>
      </c>
      <c r="B117" s="1"/>
      <c r="C117">
        <v>10.8</v>
      </c>
      <c r="D117">
        <v>107129925</v>
      </c>
      <c r="J117">
        <f t="shared" si="5"/>
        <v>0</v>
      </c>
      <c r="K117">
        <f t="shared" si="6"/>
        <v>0</v>
      </c>
      <c r="L117">
        <f t="shared" si="7"/>
        <v>0</v>
      </c>
      <c r="M117" t="str">
        <f t="shared" si="8"/>
        <v>ВЫБРОС</v>
      </c>
    </row>
    <row r="118" spans="1:13" x14ac:dyDescent="0.25">
      <c r="A118" s="1">
        <v>43906</v>
      </c>
      <c r="B118" s="1"/>
      <c r="C118">
        <v>9.7200000000000006</v>
      </c>
      <c r="D118">
        <v>69835660</v>
      </c>
      <c r="J118">
        <f t="shared" si="5"/>
        <v>0</v>
      </c>
      <c r="K118">
        <f t="shared" si="6"/>
        <v>0</v>
      </c>
      <c r="L118">
        <f t="shared" si="7"/>
        <v>0</v>
      </c>
      <c r="M118">
        <f t="shared" si="8"/>
        <v>0</v>
      </c>
    </row>
    <row r="119" spans="1:13" x14ac:dyDescent="0.25">
      <c r="A119" s="1">
        <v>43913</v>
      </c>
      <c r="B119" s="1"/>
      <c r="C119">
        <v>8.9640000000000004</v>
      </c>
      <c r="D119">
        <v>43416510</v>
      </c>
      <c r="J119">
        <f t="shared" si="5"/>
        <v>0</v>
      </c>
      <c r="K119">
        <f t="shared" si="6"/>
        <v>0</v>
      </c>
      <c r="L119">
        <f t="shared" si="7"/>
        <v>0</v>
      </c>
      <c r="M119">
        <f t="shared" si="8"/>
        <v>0</v>
      </c>
    </row>
    <row r="120" spans="1:13" x14ac:dyDescent="0.25">
      <c r="A120" s="1">
        <v>43920</v>
      </c>
      <c r="B120" s="1"/>
      <c r="C120">
        <v>9.5943000000000005</v>
      </c>
      <c r="D120">
        <v>34120875</v>
      </c>
      <c r="J120">
        <f t="shared" si="5"/>
        <v>0</v>
      </c>
      <c r="K120">
        <f t="shared" si="6"/>
        <v>0</v>
      </c>
      <c r="L120">
        <f t="shared" si="7"/>
        <v>0</v>
      </c>
      <c r="M120">
        <f t="shared" si="8"/>
        <v>0</v>
      </c>
    </row>
    <row r="121" spans="1:13" x14ac:dyDescent="0.25">
      <c r="A121" s="1">
        <v>43927</v>
      </c>
      <c r="B121" s="1"/>
      <c r="C121">
        <v>10.93</v>
      </c>
      <c r="D121">
        <v>20747351</v>
      </c>
      <c r="J121">
        <f t="shared" si="5"/>
        <v>0</v>
      </c>
      <c r="K121">
        <f t="shared" si="6"/>
        <v>0</v>
      </c>
      <c r="L121">
        <f t="shared" si="7"/>
        <v>0</v>
      </c>
      <c r="M121">
        <f t="shared" si="8"/>
        <v>0</v>
      </c>
    </row>
    <row r="122" spans="1:13" x14ac:dyDescent="0.25">
      <c r="A122" s="1">
        <v>43934</v>
      </c>
      <c r="B122" s="1"/>
      <c r="C122">
        <v>10.33</v>
      </c>
      <c r="D122">
        <v>36186370</v>
      </c>
      <c r="J122">
        <f t="shared" si="5"/>
        <v>0</v>
      </c>
      <c r="K122">
        <f t="shared" si="6"/>
        <v>0</v>
      </c>
      <c r="L122">
        <f t="shared" si="7"/>
        <v>0</v>
      </c>
      <c r="M122">
        <f t="shared" si="8"/>
        <v>0</v>
      </c>
    </row>
    <row r="123" spans="1:13" x14ac:dyDescent="0.25">
      <c r="A123" s="1">
        <v>43941</v>
      </c>
      <c r="B123" s="1"/>
      <c r="C123">
        <v>10.1</v>
      </c>
      <c r="D123">
        <v>22229052</v>
      </c>
      <c r="J123">
        <f t="shared" si="5"/>
        <v>0</v>
      </c>
      <c r="K123">
        <f t="shared" si="6"/>
        <v>0</v>
      </c>
      <c r="L123">
        <f t="shared" si="7"/>
        <v>0</v>
      </c>
      <c r="M123">
        <f t="shared" si="8"/>
        <v>0</v>
      </c>
    </row>
    <row r="124" spans="1:13" x14ac:dyDescent="0.25">
      <c r="A124" s="1">
        <v>43948</v>
      </c>
      <c r="B124" s="1"/>
      <c r="C124">
        <v>10.39</v>
      </c>
      <c r="D124">
        <v>21196287</v>
      </c>
      <c r="J124">
        <f t="shared" si="5"/>
        <v>0</v>
      </c>
      <c r="K124">
        <f t="shared" si="6"/>
        <v>0</v>
      </c>
      <c r="L124">
        <f t="shared" si="7"/>
        <v>0</v>
      </c>
      <c r="M124">
        <f t="shared" si="8"/>
        <v>0</v>
      </c>
    </row>
    <row r="125" spans="1:13" x14ac:dyDescent="0.25">
      <c r="A125" s="1">
        <v>43955</v>
      </c>
      <c r="B125" s="1"/>
      <c r="C125">
        <v>10.565</v>
      </c>
      <c r="D125">
        <v>12418481</v>
      </c>
      <c r="J125">
        <f t="shared" si="5"/>
        <v>0</v>
      </c>
      <c r="K125">
        <f t="shared" si="6"/>
        <v>0</v>
      </c>
      <c r="L125">
        <f t="shared" si="7"/>
        <v>0</v>
      </c>
      <c r="M125">
        <f t="shared" si="8"/>
        <v>0</v>
      </c>
    </row>
    <row r="126" spans="1:13" x14ac:dyDescent="0.25">
      <c r="A126" s="1">
        <v>43962</v>
      </c>
      <c r="B126" s="1"/>
      <c r="C126">
        <v>9.9779999999999998</v>
      </c>
      <c r="D126">
        <v>24231690</v>
      </c>
      <c r="J126">
        <f t="shared" si="5"/>
        <v>0</v>
      </c>
      <c r="K126">
        <f t="shared" si="6"/>
        <v>0</v>
      </c>
      <c r="L126">
        <f t="shared" si="7"/>
        <v>0</v>
      </c>
      <c r="M126">
        <f t="shared" si="8"/>
        <v>0</v>
      </c>
    </row>
    <row r="127" spans="1:13" x14ac:dyDescent="0.25">
      <c r="A127" s="1">
        <v>43969</v>
      </c>
      <c r="B127" s="1"/>
      <c r="C127">
        <v>10.5007</v>
      </c>
      <c r="D127">
        <v>27210810</v>
      </c>
      <c r="J127">
        <f t="shared" si="5"/>
        <v>0</v>
      </c>
      <c r="K127">
        <f t="shared" si="6"/>
        <v>0</v>
      </c>
      <c r="L127">
        <f t="shared" si="7"/>
        <v>0</v>
      </c>
      <c r="M127">
        <f t="shared" si="8"/>
        <v>0</v>
      </c>
    </row>
    <row r="128" spans="1:13" x14ac:dyDescent="0.25">
      <c r="A128" s="1">
        <v>43976</v>
      </c>
      <c r="B128" s="1"/>
      <c r="C128">
        <v>11.390510000000001</v>
      </c>
      <c r="D128">
        <v>78666578</v>
      </c>
      <c r="J128">
        <f t="shared" si="5"/>
        <v>0</v>
      </c>
      <c r="K128">
        <f t="shared" si="6"/>
        <v>0</v>
      </c>
      <c r="L128">
        <f t="shared" si="7"/>
        <v>0</v>
      </c>
      <c r="M128" t="str">
        <f t="shared" si="8"/>
        <v>ВЫБРОС</v>
      </c>
    </row>
    <row r="129" spans="1:13" x14ac:dyDescent="0.25">
      <c r="A129" s="1">
        <v>43983</v>
      </c>
      <c r="B129" s="1"/>
      <c r="C129">
        <v>12.89</v>
      </c>
      <c r="D129">
        <v>31316282</v>
      </c>
      <c r="J129">
        <f t="shared" si="5"/>
        <v>0</v>
      </c>
      <c r="K129">
        <f t="shared" si="6"/>
        <v>0</v>
      </c>
      <c r="L129">
        <f t="shared" si="7"/>
        <v>0</v>
      </c>
      <c r="M129">
        <f t="shared" si="8"/>
        <v>0</v>
      </c>
    </row>
    <row r="130" spans="1:13" x14ac:dyDescent="0.25">
      <c r="A130" s="1">
        <v>43990</v>
      </c>
      <c r="B130" s="1"/>
      <c r="C130">
        <v>11.994999999999999</v>
      </c>
      <c r="D130">
        <v>20575180</v>
      </c>
      <c r="J130">
        <f t="shared" si="5"/>
        <v>0</v>
      </c>
      <c r="K130">
        <f t="shared" si="6"/>
        <v>0</v>
      </c>
      <c r="L130">
        <f t="shared" si="7"/>
        <v>0</v>
      </c>
      <c r="M130">
        <f t="shared" si="8"/>
        <v>0</v>
      </c>
    </row>
    <row r="131" spans="1:13" x14ac:dyDescent="0.25">
      <c r="A131" s="1">
        <v>43997</v>
      </c>
      <c r="B131" s="1"/>
      <c r="C131">
        <v>11.752000000000001</v>
      </c>
      <c r="D131">
        <v>5546974</v>
      </c>
      <c r="J131">
        <f t="shared" si="5"/>
        <v>0</v>
      </c>
      <c r="K131">
        <f t="shared" si="6"/>
        <v>0</v>
      </c>
      <c r="L131">
        <f t="shared" si="7"/>
        <v>0</v>
      </c>
      <c r="M131">
        <f t="shared" si="8"/>
        <v>0</v>
      </c>
    </row>
    <row r="132" spans="1:13" x14ac:dyDescent="0.25">
      <c r="A132" s="1">
        <v>44109</v>
      </c>
      <c r="B132" s="1"/>
      <c r="C132">
        <v>10.71</v>
      </c>
      <c r="D132">
        <v>3559976</v>
      </c>
      <c r="J132">
        <f t="shared" ref="J132:J150" si="9">IF(C132&lt;H$6,"ВЫБРОС",0)</f>
        <v>0</v>
      </c>
      <c r="K132">
        <f t="shared" ref="K132:K150" si="10">IF(D132&lt;I$6,"ВЫБРОС",0)</f>
        <v>0</v>
      </c>
      <c r="L132">
        <f t="shared" ref="L132:L150" si="11">IF(C132&gt;H$8,"ВЫБРОС",0)</f>
        <v>0</v>
      </c>
      <c r="M132">
        <f t="shared" ref="M132:M150" si="12">IF(D132&gt;I$8,"ВЫБРОС",0)</f>
        <v>0</v>
      </c>
    </row>
    <row r="133" spans="1:13" x14ac:dyDescent="0.25">
      <c r="A133" s="1">
        <v>44116</v>
      </c>
      <c r="B133" s="1"/>
      <c r="C133">
        <v>10.33</v>
      </c>
      <c r="D133">
        <v>37591938</v>
      </c>
      <c r="J133">
        <f t="shared" si="9"/>
        <v>0</v>
      </c>
      <c r="K133">
        <f t="shared" si="10"/>
        <v>0</v>
      </c>
      <c r="L133">
        <f t="shared" si="11"/>
        <v>0</v>
      </c>
      <c r="M133">
        <f t="shared" si="12"/>
        <v>0</v>
      </c>
    </row>
    <row r="134" spans="1:13" x14ac:dyDescent="0.25">
      <c r="A134" s="1">
        <v>44123</v>
      </c>
      <c r="B134" s="1"/>
      <c r="C134">
        <v>11.2067</v>
      </c>
      <c r="D134">
        <v>25239286</v>
      </c>
      <c r="J134">
        <f t="shared" si="9"/>
        <v>0</v>
      </c>
      <c r="K134">
        <f t="shared" si="10"/>
        <v>0</v>
      </c>
      <c r="L134">
        <f t="shared" si="11"/>
        <v>0</v>
      </c>
      <c r="M134">
        <f t="shared" si="12"/>
        <v>0</v>
      </c>
    </row>
    <row r="135" spans="1:13" x14ac:dyDescent="0.25">
      <c r="A135" s="1">
        <v>44130</v>
      </c>
      <c r="B135" s="1"/>
      <c r="C135">
        <v>10.282349999999999</v>
      </c>
      <c r="D135">
        <v>29229854</v>
      </c>
      <c r="J135">
        <f t="shared" si="9"/>
        <v>0</v>
      </c>
      <c r="K135">
        <f t="shared" si="10"/>
        <v>0</v>
      </c>
      <c r="L135">
        <f t="shared" si="11"/>
        <v>0</v>
      </c>
      <c r="M135">
        <f t="shared" si="12"/>
        <v>0</v>
      </c>
    </row>
    <row r="136" spans="1:13" x14ac:dyDescent="0.25">
      <c r="A136" s="1">
        <v>44137</v>
      </c>
      <c r="B136" s="1"/>
      <c r="C136">
        <v>11.28</v>
      </c>
      <c r="D136">
        <v>45421682</v>
      </c>
      <c r="J136">
        <f t="shared" si="9"/>
        <v>0</v>
      </c>
      <c r="K136">
        <f t="shared" si="10"/>
        <v>0</v>
      </c>
      <c r="L136">
        <f t="shared" si="11"/>
        <v>0</v>
      </c>
      <c r="M136">
        <f t="shared" si="12"/>
        <v>0</v>
      </c>
    </row>
    <row r="137" spans="1:13" x14ac:dyDescent="0.25">
      <c r="A137" s="1">
        <v>44144</v>
      </c>
      <c r="B137" s="1"/>
      <c r="C137">
        <v>12.93</v>
      </c>
      <c r="D137">
        <v>147470342</v>
      </c>
      <c r="J137">
        <f t="shared" si="9"/>
        <v>0</v>
      </c>
      <c r="K137">
        <f t="shared" si="10"/>
        <v>0</v>
      </c>
      <c r="L137">
        <f t="shared" si="11"/>
        <v>0</v>
      </c>
      <c r="M137" t="str">
        <f t="shared" si="12"/>
        <v>ВЫБРОС</v>
      </c>
    </row>
    <row r="138" spans="1:13" x14ac:dyDescent="0.25">
      <c r="A138" s="1">
        <v>44151</v>
      </c>
      <c r="B138" s="1"/>
      <c r="C138">
        <v>12.93</v>
      </c>
      <c r="D138">
        <v>21670453</v>
      </c>
      <c r="J138">
        <f t="shared" si="9"/>
        <v>0</v>
      </c>
      <c r="K138">
        <f t="shared" si="10"/>
        <v>0</v>
      </c>
      <c r="L138">
        <f t="shared" si="11"/>
        <v>0</v>
      </c>
      <c r="M138">
        <f t="shared" si="12"/>
        <v>0</v>
      </c>
    </row>
    <row r="139" spans="1:13" x14ac:dyDescent="0.25">
      <c r="A139" s="1">
        <v>44158</v>
      </c>
      <c r="B139" s="1"/>
      <c r="C139">
        <v>13.595000000000001</v>
      </c>
      <c r="D139">
        <v>23392085</v>
      </c>
      <c r="J139">
        <f t="shared" si="9"/>
        <v>0</v>
      </c>
      <c r="K139">
        <f t="shared" si="10"/>
        <v>0</v>
      </c>
      <c r="L139">
        <f t="shared" si="11"/>
        <v>0</v>
      </c>
      <c r="M139">
        <f t="shared" si="12"/>
        <v>0</v>
      </c>
    </row>
    <row r="140" spans="1:13" x14ac:dyDescent="0.25">
      <c r="A140" s="1">
        <v>44165</v>
      </c>
      <c r="B140" s="1"/>
      <c r="C140">
        <v>14.895160000000001</v>
      </c>
      <c r="D140">
        <v>27675961</v>
      </c>
      <c r="J140">
        <f t="shared" si="9"/>
        <v>0</v>
      </c>
      <c r="K140">
        <f t="shared" si="10"/>
        <v>0</v>
      </c>
      <c r="L140">
        <f t="shared" si="11"/>
        <v>0</v>
      </c>
      <c r="M140">
        <f t="shared" si="12"/>
        <v>0</v>
      </c>
    </row>
    <row r="141" spans="1:13" x14ac:dyDescent="0.25">
      <c r="A141" s="1">
        <v>44172</v>
      </c>
      <c r="B141" s="1"/>
      <c r="C141">
        <v>15.86</v>
      </c>
      <c r="D141">
        <v>20748412</v>
      </c>
      <c r="J141">
        <f t="shared" si="9"/>
        <v>0</v>
      </c>
      <c r="K141">
        <f t="shared" si="10"/>
        <v>0</v>
      </c>
      <c r="L141">
        <f t="shared" si="11"/>
        <v>0</v>
      </c>
      <c r="M141">
        <f t="shared" si="12"/>
        <v>0</v>
      </c>
    </row>
    <row r="142" spans="1:13" x14ac:dyDescent="0.25">
      <c r="A142" s="1">
        <v>44179</v>
      </c>
      <c r="B142" s="1"/>
      <c r="C142">
        <v>14.925000000000001</v>
      </c>
      <c r="D142">
        <v>66775511</v>
      </c>
      <c r="J142">
        <f t="shared" si="9"/>
        <v>0</v>
      </c>
      <c r="K142">
        <f t="shared" si="10"/>
        <v>0</v>
      </c>
      <c r="L142">
        <f t="shared" si="11"/>
        <v>0</v>
      </c>
      <c r="M142">
        <f t="shared" si="12"/>
        <v>0</v>
      </c>
    </row>
    <row r="143" spans="1:13" x14ac:dyDescent="0.25">
      <c r="A143" s="1">
        <v>44186</v>
      </c>
      <c r="B143" s="1"/>
      <c r="C143">
        <v>14.62</v>
      </c>
      <c r="D143">
        <v>12659465</v>
      </c>
      <c r="J143">
        <f t="shared" si="9"/>
        <v>0</v>
      </c>
      <c r="K143">
        <f t="shared" si="10"/>
        <v>0</v>
      </c>
      <c r="L143">
        <f t="shared" si="11"/>
        <v>0</v>
      </c>
      <c r="M143">
        <f t="shared" si="12"/>
        <v>0</v>
      </c>
    </row>
    <row r="144" spans="1:13" x14ac:dyDescent="0.25">
      <c r="A144" s="1">
        <v>44193</v>
      </c>
      <c r="B144" s="1"/>
      <c r="C144">
        <v>14.52</v>
      </c>
      <c r="D144">
        <v>4257638</v>
      </c>
      <c r="J144">
        <f t="shared" si="9"/>
        <v>0</v>
      </c>
      <c r="K144">
        <f t="shared" si="10"/>
        <v>0</v>
      </c>
      <c r="L144">
        <f t="shared" si="11"/>
        <v>0</v>
      </c>
      <c r="M144">
        <f t="shared" si="12"/>
        <v>0</v>
      </c>
    </row>
    <row r="145" spans="1:13" x14ac:dyDescent="0.25">
      <c r="A145" s="1">
        <v>44200</v>
      </c>
      <c r="B145" s="1"/>
      <c r="C145">
        <v>15.615</v>
      </c>
      <c r="D145">
        <v>12682033</v>
      </c>
      <c r="J145">
        <f t="shared" si="9"/>
        <v>0</v>
      </c>
      <c r="K145">
        <f t="shared" si="10"/>
        <v>0</v>
      </c>
      <c r="L145">
        <f t="shared" si="11"/>
        <v>0</v>
      </c>
      <c r="M145">
        <f t="shared" si="12"/>
        <v>0</v>
      </c>
    </row>
    <row r="146" spans="1:13" x14ac:dyDescent="0.25">
      <c r="A146" s="1">
        <v>44207</v>
      </c>
      <c r="B146" s="1"/>
      <c r="C146">
        <v>15.1</v>
      </c>
      <c r="D146">
        <v>20904189</v>
      </c>
      <c r="J146">
        <f t="shared" si="9"/>
        <v>0</v>
      </c>
      <c r="K146">
        <f t="shared" si="10"/>
        <v>0</v>
      </c>
      <c r="L146">
        <f t="shared" si="11"/>
        <v>0</v>
      </c>
      <c r="M146">
        <f t="shared" si="12"/>
        <v>0</v>
      </c>
    </row>
    <row r="147" spans="1:13" x14ac:dyDescent="0.25">
      <c r="A147" s="1">
        <v>44214</v>
      </c>
      <c r="B147" s="1"/>
      <c r="C147">
        <v>14.27</v>
      </c>
      <c r="D147">
        <v>22577913</v>
      </c>
      <c r="J147">
        <f t="shared" si="9"/>
        <v>0</v>
      </c>
      <c r="K147">
        <f t="shared" si="10"/>
        <v>0</v>
      </c>
      <c r="L147">
        <f t="shared" si="11"/>
        <v>0</v>
      </c>
      <c r="M147">
        <f t="shared" si="12"/>
        <v>0</v>
      </c>
    </row>
    <row r="148" spans="1:13" x14ac:dyDescent="0.25">
      <c r="A148" s="1">
        <v>44221</v>
      </c>
      <c r="B148" s="1"/>
      <c r="C148">
        <v>13.76</v>
      </c>
      <c r="D148">
        <v>36610075</v>
      </c>
      <c r="J148">
        <f t="shared" si="9"/>
        <v>0</v>
      </c>
      <c r="K148">
        <f t="shared" si="10"/>
        <v>0</v>
      </c>
      <c r="L148">
        <f t="shared" si="11"/>
        <v>0</v>
      </c>
      <c r="M148">
        <f t="shared" si="12"/>
        <v>0</v>
      </c>
    </row>
    <row r="149" spans="1:13" x14ac:dyDescent="0.25">
      <c r="A149" s="1">
        <v>44228</v>
      </c>
      <c r="B149" s="1"/>
      <c r="C149">
        <v>14.6</v>
      </c>
      <c r="D149">
        <v>17851658</v>
      </c>
      <c r="J149">
        <f t="shared" si="9"/>
        <v>0</v>
      </c>
      <c r="K149">
        <f t="shared" si="10"/>
        <v>0</v>
      </c>
      <c r="L149">
        <f t="shared" si="11"/>
        <v>0</v>
      </c>
      <c r="M149">
        <f t="shared" si="12"/>
        <v>0</v>
      </c>
    </row>
    <row r="150" spans="1:13" x14ac:dyDescent="0.25">
      <c r="A150" s="1">
        <v>44235</v>
      </c>
      <c r="B150" s="1"/>
      <c r="C150">
        <v>14.41</v>
      </c>
      <c r="D150">
        <v>15061569</v>
      </c>
      <c r="J150">
        <f t="shared" si="9"/>
        <v>0</v>
      </c>
      <c r="K150">
        <f t="shared" si="10"/>
        <v>0</v>
      </c>
      <c r="L150">
        <f t="shared" si="11"/>
        <v>0</v>
      </c>
      <c r="M150">
        <f t="shared" si="12"/>
        <v>0</v>
      </c>
    </row>
    <row r="151" spans="1:13" x14ac:dyDescent="0.25">
      <c r="A151" s="1"/>
      <c r="B151" s="1"/>
      <c r="C151" s="6"/>
    </row>
    <row r="152" spans="1:13" x14ac:dyDescent="0.25">
      <c r="A152" s="1"/>
      <c r="B152" s="1"/>
      <c r="C152" s="6"/>
    </row>
    <row r="153" spans="1:13" x14ac:dyDescent="0.25">
      <c r="A153" s="1"/>
      <c r="B153" s="1"/>
      <c r="C153" s="6"/>
    </row>
    <row r="154" spans="1:13" x14ac:dyDescent="0.25">
      <c r="A154" s="1"/>
      <c r="B154" s="1"/>
      <c r="C154" s="6"/>
    </row>
    <row r="155" spans="1:13" x14ac:dyDescent="0.25">
      <c r="A155" s="1"/>
      <c r="B155" s="1"/>
      <c r="C155" s="6"/>
    </row>
    <row r="156" spans="1:13" x14ac:dyDescent="0.25">
      <c r="A156" s="1"/>
      <c r="B156" s="1"/>
      <c r="C156" s="6"/>
    </row>
    <row r="157" spans="1:13" x14ac:dyDescent="0.25">
      <c r="A157" s="1"/>
      <c r="B157" s="1"/>
      <c r="C157" s="6"/>
    </row>
    <row r="158" spans="1:13" x14ac:dyDescent="0.25">
      <c r="A158" s="1"/>
      <c r="B158" s="1"/>
      <c r="C158" s="6"/>
    </row>
    <row r="159" spans="1:13" x14ac:dyDescent="0.25">
      <c r="A159" s="1"/>
      <c r="B159" s="1"/>
      <c r="C159" s="6"/>
    </row>
    <row r="160" spans="1:13" x14ac:dyDescent="0.25">
      <c r="A160" s="1"/>
      <c r="B160" s="1"/>
      <c r="C160" s="6"/>
    </row>
    <row r="161" spans="1:3" x14ac:dyDescent="0.25">
      <c r="A161" s="1"/>
      <c r="B161" s="1"/>
      <c r="C161" s="6"/>
    </row>
    <row r="162" spans="1:3" x14ac:dyDescent="0.25">
      <c r="A162" s="1"/>
      <c r="B162" s="1"/>
      <c r="C162" s="6"/>
    </row>
    <row r="163" spans="1:3" x14ac:dyDescent="0.25">
      <c r="A163" s="1"/>
      <c r="B163" s="1"/>
      <c r="C163" s="6"/>
    </row>
    <row r="164" spans="1:3" x14ac:dyDescent="0.25">
      <c r="A164" s="1"/>
      <c r="B164" s="1"/>
      <c r="C164" s="6"/>
    </row>
    <row r="165" spans="1:3" x14ac:dyDescent="0.25">
      <c r="A165" s="1"/>
      <c r="B165" s="1"/>
      <c r="C165" s="6"/>
    </row>
    <row r="166" spans="1:3" x14ac:dyDescent="0.25">
      <c r="A166" s="1"/>
      <c r="B166" s="1"/>
      <c r="C166" s="6"/>
    </row>
    <row r="167" spans="1:3" x14ac:dyDescent="0.25">
      <c r="A167" s="1"/>
      <c r="B167" s="1"/>
      <c r="C167" s="6"/>
    </row>
    <row r="168" spans="1:3" x14ac:dyDescent="0.25">
      <c r="A168" s="1"/>
      <c r="B168" s="1"/>
      <c r="C168" s="6"/>
    </row>
    <row r="169" spans="1:3" x14ac:dyDescent="0.25">
      <c r="A169" s="1"/>
      <c r="B169" s="1"/>
      <c r="C169" s="6"/>
    </row>
    <row r="170" spans="1:3" x14ac:dyDescent="0.25">
      <c r="A170" s="1"/>
      <c r="B170" s="1"/>
      <c r="C170" s="6"/>
    </row>
    <row r="171" spans="1:3" x14ac:dyDescent="0.25">
      <c r="A171" s="1"/>
      <c r="B171" s="1"/>
      <c r="C171" s="6"/>
    </row>
    <row r="172" spans="1:3" x14ac:dyDescent="0.25">
      <c r="A172" s="1"/>
      <c r="B172" s="1"/>
      <c r="C172" s="6"/>
    </row>
    <row r="173" spans="1:3" x14ac:dyDescent="0.25">
      <c r="A173" s="1"/>
      <c r="B173" s="1"/>
      <c r="C173" s="6"/>
    </row>
    <row r="174" spans="1:3" x14ac:dyDescent="0.25">
      <c r="A174" s="1"/>
      <c r="B174" s="1"/>
      <c r="C174" s="6"/>
    </row>
    <row r="175" spans="1:3" x14ac:dyDescent="0.25">
      <c r="A175" s="1"/>
      <c r="B175" s="1"/>
      <c r="C175" s="6"/>
    </row>
    <row r="176" spans="1:3" x14ac:dyDescent="0.25">
      <c r="A176" s="1"/>
      <c r="B176" s="1"/>
      <c r="C176" s="6"/>
    </row>
    <row r="177" spans="1:3" x14ac:dyDescent="0.25">
      <c r="A177" s="1"/>
      <c r="B177" s="1"/>
      <c r="C177" s="6"/>
    </row>
    <row r="178" spans="1:3" x14ac:dyDescent="0.25">
      <c r="A178" s="1"/>
      <c r="B178" s="1"/>
      <c r="C178" s="6"/>
    </row>
    <row r="179" spans="1:3" x14ac:dyDescent="0.25">
      <c r="A179" s="1"/>
      <c r="B179" s="1"/>
      <c r="C179" s="6"/>
    </row>
    <row r="180" spans="1:3" x14ac:dyDescent="0.25">
      <c r="A180" s="1"/>
      <c r="B180" s="1"/>
      <c r="C180" s="6"/>
    </row>
    <row r="181" spans="1:3" x14ac:dyDescent="0.25">
      <c r="A181" s="1"/>
      <c r="B181" s="1"/>
      <c r="C181" s="6"/>
    </row>
    <row r="182" spans="1:3" x14ac:dyDescent="0.25">
      <c r="A182" s="1"/>
      <c r="B182" s="1"/>
      <c r="C182" s="6"/>
    </row>
    <row r="183" spans="1:3" x14ac:dyDescent="0.25">
      <c r="A183" s="1"/>
      <c r="B183" s="1"/>
      <c r="C183" s="6"/>
    </row>
    <row r="184" spans="1:3" x14ac:dyDescent="0.25">
      <c r="A184" s="1"/>
      <c r="B184" s="1"/>
      <c r="C184" s="6"/>
    </row>
    <row r="185" spans="1:3" x14ac:dyDescent="0.25">
      <c r="A185" s="1"/>
      <c r="B185" s="1"/>
      <c r="C185" s="6"/>
    </row>
    <row r="186" spans="1:3" x14ac:dyDescent="0.25">
      <c r="A186" s="1"/>
      <c r="B186" s="1"/>
      <c r="C186" s="6"/>
    </row>
    <row r="187" spans="1:3" x14ac:dyDescent="0.25">
      <c r="A187" s="1"/>
      <c r="B187" s="1"/>
      <c r="C187" s="6"/>
    </row>
    <row r="188" spans="1:3" x14ac:dyDescent="0.25">
      <c r="A188" s="1"/>
      <c r="B188" s="1"/>
      <c r="C188" s="6"/>
    </row>
    <row r="189" spans="1:3" x14ac:dyDescent="0.25">
      <c r="A189" s="1"/>
      <c r="B189" s="1"/>
      <c r="C189" s="6"/>
    </row>
    <row r="190" spans="1:3" x14ac:dyDescent="0.25">
      <c r="A190" s="1"/>
      <c r="B190" s="1"/>
      <c r="C190" s="6"/>
    </row>
    <row r="191" spans="1:3" x14ac:dyDescent="0.25">
      <c r="A191" s="1"/>
      <c r="B191" s="1"/>
      <c r="C191" s="6"/>
    </row>
    <row r="192" spans="1:3" x14ac:dyDescent="0.25">
      <c r="A192" s="1"/>
      <c r="B192" s="1"/>
      <c r="C192" s="6"/>
    </row>
    <row r="193" spans="1:3" x14ac:dyDescent="0.25">
      <c r="A193" s="1"/>
      <c r="B193" s="1"/>
      <c r="C193" s="6"/>
    </row>
    <row r="194" spans="1:3" x14ac:dyDescent="0.25">
      <c r="A194" s="1"/>
      <c r="B194" s="1"/>
      <c r="C194" s="6"/>
    </row>
    <row r="195" spans="1:3" x14ac:dyDescent="0.25">
      <c r="A195" s="1"/>
      <c r="B195" s="1"/>
      <c r="C195" s="6"/>
    </row>
    <row r="196" spans="1:3" x14ac:dyDescent="0.25">
      <c r="A196" s="1"/>
      <c r="B196" s="1"/>
      <c r="C196" s="6"/>
    </row>
    <row r="197" spans="1:3" x14ac:dyDescent="0.25">
      <c r="A197" s="1"/>
      <c r="B197" s="1"/>
      <c r="C197" s="6"/>
    </row>
    <row r="198" spans="1:3" x14ac:dyDescent="0.25">
      <c r="A198" s="1"/>
      <c r="B198" s="1"/>
      <c r="C198" s="6"/>
    </row>
    <row r="199" spans="1:3" x14ac:dyDescent="0.25">
      <c r="A199" s="1"/>
      <c r="B199" s="1"/>
      <c r="C199" s="6"/>
    </row>
    <row r="200" spans="1:3" x14ac:dyDescent="0.25">
      <c r="A200" s="1"/>
      <c r="B200" s="1"/>
      <c r="C200" s="6"/>
    </row>
    <row r="201" spans="1:3" x14ac:dyDescent="0.25">
      <c r="A201" s="1"/>
      <c r="B201" s="1"/>
      <c r="C201" s="6"/>
    </row>
    <row r="202" spans="1:3" x14ac:dyDescent="0.25">
      <c r="A202" s="1"/>
      <c r="B202" s="1"/>
      <c r="C202" s="6"/>
    </row>
    <row r="203" spans="1:3" x14ac:dyDescent="0.25">
      <c r="A203" s="1"/>
      <c r="B203" s="1"/>
      <c r="C203" s="6"/>
    </row>
    <row r="204" spans="1:3" x14ac:dyDescent="0.25">
      <c r="A204" s="1"/>
      <c r="B204" s="1"/>
      <c r="C204" s="6"/>
    </row>
    <row r="205" spans="1:3" x14ac:dyDescent="0.25">
      <c r="A205" s="1"/>
      <c r="B205" s="1"/>
      <c r="C205" s="6"/>
    </row>
    <row r="206" spans="1:3" x14ac:dyDescent="0.25">
      <c r="A206" s="1"/>
      <c r="B206" s="1"/>
      <c r="C206" s="6"/>
    </row>
    <row r="207" spans="1:3" x14ac:dyDescent="0.25">
      <c r="A207" s="1"/>
      <c r="B207" s="1"/>
      <c r="C207" s="6"/>
    </row>
    <row r="208" spans="1:3" x14ac:dyDescent="0.25">
      <c r="A208" s="1"/>
      <c r="B208" s="1"/>
      <c r="C208" s="6"/>
    </row>
    <row r="209" spans="1:3" x14ac:dyDescent="0.25">
      <c r="A209" s="1"/>
      <c r="B209" s="1"/>
      <c r="C209" s="6"/>
    </row>
    <row r="210" spans="1:3" x14ac:dyDescent="0.25">
      <c r="A210" s="1"/>
      <c r="B210" s="1"/>
      <c r="C210" s="6"/>
    </row>
    <row r="211" spans="1:3" x14ac:dyDescent="0.25">
      <c r="A211" s="1"/>
      <c r="B211" s="1"/>
      <c r="C211" s="6"/>
    </row>
    <row r="212" spans="1:3" x14ac:dyDescent="0.25">
      <c r="A212" s="1"/>
      <c r="B212" s="1"/>
      <c r="C212" s="6"/>
    </row>
    <row r="213" spans="1:3" x14ac:dyDescent="0.25">
      <c r="A213" s="1"/>
      <c r="B213" s="1"/>
      <c r="C213" s="6"/>
    </row>
    <row r="214" spans="1:3" x14ac:dyDescent="0.25">
      <c r="A214" s="1"/>
      <c r="B214" s="1"/>
      <c r="C214" s="6"/>
    </row>
    <row r="215" spans="1:3" x14ac:dyDescent="0.25">
      <c r="A215" s="1"/>
      <c r="B215" s="1"/>
      <c r="C215" s="6"/>
    </row>
    <row r="216" spans="1:3" x14ac:dyDescent="0.25">
      <c r="A216" s="1"/>
      <c r="B216" s="1"/>
      <c r="C216" s="6"/>
    </row>
    <row r="217" spans="1:3" x14ac:dyDescent="0.25">
      <c r="A217" s="1"/>
      <c r="B217" s="1"/>
      <c r="C217" s="6"/>
    </row>
    <row r="218" spans="1:3" x14ac:dyDescent="0.25">
      <c r="A218" s="1"/>
      <c r="B218" s="1"/>
      <c r="C218" s="6"/>
    </row>
    <row r="219" spans="1:3" x14ac:dyDescent="0.25">
      <c r="A219" s="1"/>
      <c r="B219" s="1"/>
      <c r="C219" s="6"/>
    </row>
    <row r="220" spans="1:3" x14ac:dyDescent="0.25">
      <c r="A220" s="1"/>
      <c r="B220" s="1"/>
      <c r="C220" s="6"/>
    </row>
    <row r="221" spans="1:3" x14ac:dyDescent="0.25">
      <c r="A221" s="1"/>
      <c r="B221" s="1"/>
      <c r="C221" s="6"/>
    </row>
    <row r="222" spans="1:3" x14ac:dyDescent="0.25">
      <c r="A222" s="1"/>
      <c r="B222" s="1"/>
      <c r="C222" s="6"/>
    </row>
    <row r="223" spans="1:3" x14ac:dyDescent="0.25">
      <c r="A223" s="1"/>
      <c r="B223" s="1"/>
      <c r="C223" s="6"/>
    </row>
    <row r="224" spans="1:3" x14ac:dyDescent="0.25">
      <c r="A224" s="1"/>
      <c r="B224" s="1"/>
      <c r="C224" s="6"/>
    </row>
    <row r="225" spans="1:3" x14ac:dyDescent="0.25">
      <c r="A225" s="1"/>
      <c r="B225" s="1"/>
      <c r="C225" s="6"/>
    </row>
    <row r="226" spans="1:3" x14ac:dyDescent="0.25">
      <c r="A226" s="1"/>
      <c r="B226" s="1"/>
      <c r="C226" s="6"/>
    </row>
    <row r="227" spans="1:3" x14ac:dyDescent="0.25">
      <c r="A227" s="1"/>
      <c r="B227" s="1"/>
      <c r="C227" s="6"/>
    </row>
    <row r="228" spans="1:3" x14ac:dyDescent="0.25">
      <c r="A228" s="1"/>
      <c r="B228" s="1"/>
      <c r="C228" s="6"/>
    </row>
    <row r="229" spans="1:3" x14ac:dyDescent="0.25">
      <c r="A229" s="1"/>
      <c r="B229" s="1"/>
      <c r="C229" s="6"/>
    </row>
    <row r="230" spans="1:3" x14ac:dyDescent="0.25">
      <c r="A230" s="1"/>
      <c r="B230" s="1"/>
      <c r="C230" s="6"/>
    </row>
    <row r="231" spans="1:3" x14ac:dyDescent="0.25">
      <c r="A231" s="1"/>
      <c r="B231" s="1"/>
      <c r="C231" s="6"/>
    </row>
    <row r="232" spans="1:3" x14ac:dyDescent="0.25">
      <c r="A232" s="1"/>
      <c r="B232" s="1"/>
      <c r="C232" s="6"/>
    </row>
    <row r="233" spans="1:3" x14ac:dyDescent="0.25">
      <c r="A233" s="1"/>
      <c r="B233" s="1"/>
      <c r="C233" s="6"/>
    </row>
    <row r="234" spans="1:3" x14ac:dyDescent="0.25">
      <c r="A234" s="1"/>
      <c r="B234" s="1"/>
      <c r="C234" s="6"/>
    </row>
    <row r="235" spans="1:3" x14ac:dyDescent="0.25">
      <c r="A235" s="1"/>
      <c r="B235" s="1"/>
      <c r="C235" s="6"/>
    </row>
    <row r="236" spans="1:3" x14ac:dyDescent="0.25">
      <c r="A236" s="1"/>
      <c r="B236" s="1"/>
      <c r="C236" s="6"/>
    </row>
    <row r="237" spans="1:3" x14ac:dyDescent="0.25">
      <c r="A237" s="1"/>
      <c r="B237" s="1"/>
      <c r="C237" s="6"/>
    </row>
    <row r="238" spans="1:3" x14ac:dyDescent="0.25">
      <c r="A238" s="1"/>
      <c r="B238" s="1"/>
      <c r="C238" s="6"/>
    </row>
    <row r="239" spans="1:3" x14ac:dyDescent="0.25">
      <c r="A239" s="1"/>
      <c r="B239" s="1"/>
      <c r="C239" s="6"/>
    </row>
    <row r="240" spans="1:3" x14ac:dyDescent="0.25">
      <c r="A240" s="1"/>
      <c r="B240" s="1"/>
      <c r="C240" s="6"/>
    </row>
    <row r="241" spans="1:3" x14ac:dyDescent="0.25">
      <c r="A241" s="1"/>
      <c r="B241" s="1"/>
      <c r="C241" s="6"/>
    </row>
    <row r="242" spans="1:3" x14ac:dyDescent="0.25">
      <c r="A242" s="1"/>
      <c r="B242" s="1"/>
      <c r="C242" s="6"/>
    </row>
    <row r="243" spans="1:3" x14ac:dyDescent="0.25">
      <c r="A243" s="1"/>
      <c r="B243" s="1"/>
      <c r="C243" s="6"/>
    </row>
    <row r="244" spans="1:3" x14ac:dyDescent="0.25">
      <c r="A244" s="1"/>
      <c r="B244" s="1"/>
      <c r="C244" s="6"/>
    </row>
    <row r="245" spans="1:3" x14ac:dyDescent="0.25">
      <c r="A245" s="1"/>
      <c r="B245" s="1"/>
      <c r="C245" s="6"/>
    </row>
    <row r="246" spans="1:3" x14ac:dyDescent="0.25">
      <c r="A246" s="1"/>
      <c r="B246" s="1"/>
      <c r="C246" s="6"/>
    </row>
    <row r="247" spans="1:3" x14ac:dyDescent="0.25">
      <c r="A247" s="1"/>
      <c r="B247" s="1"/>
      <c r="C247" s="6"/>
    </row>
    <row r="248" spans="1:3" x14ac:dyDescent="0.25">
      <c r="A248" s="1"/>
      <c r="B248" s="1"/>
      <c r="C248" s="6"/>
    </row>
    <row r="249" spans="1:3" x14ac:dyDescent="0.25">
      <c r="A249" s="1"/>
      <c r="B249" s="1"/>
      <c r="C249" s="6"/>
    </row>
    <row r="250" spans="1:3" x14ac:dyDescent="0.25">
      <c r="A250" s="1"/>
      <c r="B250" s="1"/>
      <c r="C250" s="6"/>
    </row>
    <row r="251" spans="1:3" x14ac:dyDescent="0.25">
      <c r="A251" s="1"/>
      <c r="B251" s="1"/>
      <c r="C251" s="6"/>
    </row>
    <row r="252" spans="1:3" x14ac:dyDescent="0.25">
      <c r="A252" s="1"/>
      <c r="B252" s="1"/>
      <c r="C252" s="6"/>
    </row>
    <row r="253" spans="1:3" x14ac:dyDescent="0.25">
      <c r="A253" s="1"/>
      <c r="B253" s="1"/>
      <c r="C253" s="6"/>
    </row>
    <row r="254" spans="1:3" x14ac:dyDescent="0.25">
      <c r="A254" s="1"/>
      <c r="B254" s="1"/>
      <c r="C254" s="6"/>
    </row>
    <row r="255" spans="1:3" x14ac:dyDescent="0.25">
      <c r="A255" s="1"/>
      <c r="B255" s="1"/>
      <c r="C255" s="6"/>
    </row>
    <row r="256" spans="1:3" x14ac:dyDescent="0.25">
      <c r="A256" s="1"/>
      <c r="B256" s="1"/>
      <c r="C256" s="6"/>
    </row>
    <row r="257" spans="1:3" x14ac:dyDescent="0.25">
      <c r="A257" s="1"/>
      <c r="B257" s="1"/>
      <c r="C257" s="6"/>
    </row>
    <row r="258" spans="1:3" x14ac:dyDescent="0.25">
      <c r="A258" s="1"/>
      <c r="B258" s="1"/>
      <c r="C258" s="6"/>
    </row>
    <row r="259" spans="1:3" x14ac:dyDescent="0.25">
      <c r="A259" s="1"/>
      <c r="B259" s="1"/>
      <c r="C259" s="6"/>
    </row>
    <row r="260" spans="1:3" x14ac:dyDescent="0.25">
      <c r="A260" s="1"/>
      <c r="B260" s="1"/>
      <c r="C260" s="6"/>
    </row>
    <row r="261" spans="1:3" x14ac:dyDescent="0.25">
      <c r="A261" s="1"/>
      <c r="B261" s="1"/>
      <c r="C261" s="6"/>
    </row>
    <row r="262" spans="1:3" x14ac:dyDescent="0.25">
      <c r="A262" s="1"/>
      <c r="B262" s="1"/>
      <c r="C262" s="6"/>
    </row>
    <row r="263" spans="1:3" x14ac:dyDescent="0.25">
      <c r="A263" s="1"/>
      <c r="B263" s="1"/>
      <c r="C263" s="6"/>
    </row>
    <row r="264" spans="1:3" x14ac:dyDescent="0.25">
      <c r="A264" s="1"/>
      <c r="B264" s="1"/>
      <c r="C264" s="6"/>
    </row>
    <row r="265" spans="1:3" x14ac:dyDescent="0.25">
      <c r="A265" s="1"/>
      <c r="B265" s="1"/>
      <c r="C265" s="6"/>
    </row>
    <row r="266" spans="1:3" x14ac:dyDescent="0.25">
      <c r="A266" s="1"/>
      <c r="B266" s="1"/>
      <c r="C266" s="6"/>
    </row>
    <row r="267" spans="1:3" x14ac:dyDescent="0.25">
      <c r="A267" s="1"/>
      <c r="B267" s="1"/>
      <c r="C267" s="6"/>
    </row>
    <row r="268" spans="1:3" x14ac:dyDescent="0.25">
      <c r="A268" s="1"/>
      <c r="B268" s="1"/>
      <c r="C268" s="6"/>
    </row>
    <row r="269" spans="1:3" x14ac:dyDescent="0.25">
      <c r="A269" s="1"/>
      <c r="B269" s="1"/>
      <c r="C269" s="6"/>
    </row>
    <row r="270" spans="1:3" x14ac:dyDescent="0.25">
      <c r="A270" s="1"/>
      <c r="B270" s="1"/>
      <c r="C270" s="6"/>
    </row>
    <row r="271" spans="1:3" x14ac:dyDescent="0.25">
      <c r="A271" s="1"/>
      <c r="B271" s="1"/>
      <c r="C271" s="6"/>
    </row>
    <row r="272" spans="1:3" x14ac:dyDescent="0.25">
      <c r="A272" s="1"/>
      <c r="B272" s="1"/>
      <c r="C272" s="6"/>
    </row>
    <row r="273" spans="1:3" x14ac:dyDescent="0.25">
      <c r="A273" s="1"/>
      <c r="B273" s="1"/>
      <c r="C273" s="6"/>
    </row>
    <row r="274" spans="1:3" x14ac:dyDescent="0.25">
      <c r="A274" s="1"/>
      <c r="B274" s="1"/>
      <c r="C274" s="6"/>
    </row>
    <row r="275" spans="1:3" x14ac:dyDescent="0.25">
      <c r="A275" s="1"/>
      <c r="B275" s="1"/>
      <c r="C275" s="6"/>
    </row>
    <row r="276" spans="1:3" x14ac:dyDescent="0.25">
      <c r="A276" s="1"/>
      <c r="B276" s="1"/>
      <c r="C276" s="6"/>
    </row>
    <row r="277" spans="1:3" x14ac:dyDescent="0.25">
      <c r="A277" s="1"/>
      <c r="B277" s="1"/>
      <c r="C277" s="6"/>
    </row>
    <row r="278" spans="1:3" x14ac:dyDescent="0.25">
      <c r="A278" s="1"/>
      <c r="B278" s="1"/>
      <c r="C278" s="6"/>
    </row>
    <row r="279" spans="1:3" x14ac:dyDescent="0.25">
      <c r="A279" s="1"/>
      <c r="B279" s="1"/>
      <c r="C279" s="6"/>
    </row>
    <row r="280" spans="1:3" x14ac:dyDescent="0.25">
      <c r="A280" s="1"/>
      <c r="B280" s="1"/>
      <c r="C280" s="6"/>
    </row>
    <row r="281" spans="1:3" x14ac:dyDescent="0.25">
      <c r="A281" s="1"/>
      <c r="B281" s="1"/>
      <c r="C281" s="6"/>
    </row>
    <row r="282" spans="1:3" x14ac:dyDescent="0.25">
      <c r="A282" s="1"/>
      <c r="B282" s="1"/>
      <c r="C282" s="6"/>
    </row>
    <row r="283" spans="1:3" x14ac:dyDescent="0.25">
      <c r="A283" s="1"/>
      <c r="B283" s="1"/>
      <c r="C283" s="6"/>
    </row>
    <row r="284" spans="1:3" x14ac:dyDescent="0.25">
      <c r="A284" s="1"/>
      <c r="B284" s="1"/>
      <c r="C284" s="6"/>
    </row>
    <row r="285" spans="1:3" x14ac:dyDescent="0.25">
      <c r="A285" s="1"/>
      <c r="B285" s="1"/>
      <c r="C285" s="6"/>
    </row>
    <row r="286" spans="1:3" x14ac:dyDescent="0.25">
      <c r="A286" s="1"/>
      <c r="B286" s="1"/>
      <c r="C286" s="6"/>
    </row>
    <row r="287" spans="1:3" x14ac:dyDescent="0.25">
      <c r="A287" s="1"/>
      <c r="B287" s="1"/>
      <c r="C287" s="6"/>
    </row>
    <row r="288" spans="1:3" x14ac:dyDescent="0.25">
      <c r="A288" s="1"/>
      <c r="B288" s="1"/>
      <c r="C288" s="6"/>
    </row>
    <row r="289" spans="1:3" x14ac:dyDescent="0.25">
      <c r="A289" s="1"/>
      <c r="B289" s="1"/>
      <c r="C289" s="6"/>
    </row>
    <row r="290" spans="1:3" x14ac:dyDescent="0.25">
      <c r="A290" s="1"/>
      <c r="B290" s="1"/>
      <c r="C290" s="6"/>
    </row>
    <row r="291" spans="1:3" x14ac:dyDescent="0.25">
      <c r="A291" s="1"/>
      <c r="B291" s="1"/>
      <c r="C291" s="6"/>
    </row>
    <row r="292" spans="1:3" x14ac:dyDescent="0.25">
      <c r="A292" s="1"/>
      <c r="B292" s="1"/>
      <c r="C292" s="6"/>
    </row>
    <row r="293" spans="1:3" x14ac:dyDescent="0.25">
      <c r="A293" s="1"/>
      <c r="B293" s="1"/>
      <c r="C293" s="6"/>
    </row>
    <row r="294" spans="1:3" x14ac:dyDescent="0.25">
      <c r="A294" s="1"/>
      <c r="B294" s="1"/>
      <c r="C294" s="6"/>
    </row>
    <row r="295" spans="1:3" x14ac:dyDescent="0.25">
      <c r="A295" s="1"/>
      <c r="B295" s="1"/>
      <c r="C295" s="6"/>
    </row>
    <row r="296" spans="1:3" x14ac:dyDescent="0.25">
      <c r="A296" s="1"/>
      <c r="B296" s="1"/>
      <c r="C296" s="6"/>
    </row>
    <row r="297" spans="1:3" x14ac:dyDescent="0.25">
      <c r="A297" s="1"/>
      <c r="B297" s="1"/>
      <c r="C297" s="6"/>
    </row>
    <row r="298" spans="1:3" x14ac:dyDescent="0.25">
      <c r="A298" s="1"/>
      <c r="B298" s="1"/>
      <c r="C298" s="6"/>
    </row>
    <row r="299" spans="1:3" x14ac:dyDescent="0.25">
      <c r="A299" s="1"/>
      <c r="B299" s="1"/>
      <c r="C299" s="6"/>
    </row>
    <row r="300" spans="1:3" x14ac:dyDescent="0.25">
      <c r="A300" s="1"/>
      <c r="B300" s="1"/>
      <c r="C300" s="6"/>
    </row>
    <row r="301" spans="1:3" x14ac:dyDescent="0.25">
      <c r="A301" s="1"/>
      <c r="B301" s="1"/>
      <c r="C301" s="6"/>
    </row>
    <row r="302" spans="1:3" x14ac:dyDescent="0.25">
      <c r="A302" s="1"/>
      <c r="B302" s="1"/>
      <c r="C302" s="6"/>
    </row>
    <row r="303" spans="1:3" x14ac:dyDescent="0.25">
      <c r="A303" s="1"/>
      <c r="B303" s="1"/>
      <c r="C303" s="6"/>
    </row>
    <row r="304" spans="1:3" x14ac:dyDescent="0.25">
      <c r="A304" s="1"/>
      <c r="B304" s="1"/>
      <c r="C304" s="6"/>
    </row>
    <row r="305" spans="1:3" x14ac:dyDescent="0.25">
      <c r="A305" s="1"/>
      <c r="B305" s="1"/>
      <c r="C305" s="6"/>
    </row>
    <row r="306" spans="1:3" x14ac:dyDescent="0.25">
      <c r="A306" s="1"/>
      <c r="B306" s="1"/>
      <c r="C306" s="6"/>
    </row>
    <row r="307" spans="1:3" x14ac:dyDescent="0.25">
      <c r="A307" s="1"/>
      <c r="B307" s="1"/>
      <c r="C307" s="6"/>
    </row>
    <row r="308" spans="1:3" x14ac:dyDescent="0.25">
      <c r="A308" s="1"/>
      <c r="B308" s="1"/>
      <c r="C308" s="6"/>
    </row>
    <row r="309" spans="1:3" x14ac:dyDescent="0.25">
      <c r="A309" s="1"/>
      <c r="B309" s="1"/>
      <c r="C309" s="6"/>
    </row>
    <row r="310" spans="1:3" x14ac:dyDescent="0.25">
      <c r="A310" s="1"/>
      <c r="B310" s="1"/>
      <c r="C310" s="6"/>
    </row>
    <row r="311" spans="1:3" x14ac:dyDescent="0.25">
      <c r="A311" s="1"/>
      <c r="B311" s="1"/>
      <c r="C311" s="6"/>
    </row>
    <row r="312" spans="1:3" x14ac:dyDescent="0.25">
      <c r="A312" s="1"/>
      <c r="B312" s="1"/>
      <c r="C312" s="6"/>
    </row>
    <row r="313" spans="1:3" x14ac:dyDescent="0.25">
      <c r="A313" s="1"/>
      <c r="B313" s="1"/>
      <c r="C313" s="6"/>
    </row>
    <row r="314" spans="1:3" x14ac:dyDescent="0.25">
      <c r="A314" s="1"/>
      <c r="B314" s="1"/>
      <c r="C314" s="6"/>
    </row>
    <row r="315" spans="1:3" x14ac:dyDescent="0.25">
      <c r="A315" s="1"/>
      <c r="B315" s="1"/>
      <c r="C315" s="6"/>
    </row>
    <row r="316" spans="1:3" x14ac:dyDescent="0.25">
      <c r="A316" s="1"/>
      <c r="B316" s="1"/>
      <c r="C316" s="6"/>
    </row>
    <row r="317" spans="1:3" x14ac:dyDescent="0.25">
      <c r="A317" s="1"/>
      <c r="B317" s="1"/>
      <c r="C317" s="6"/>
    </row>
    <row r="318" spans="1:3" x14ac:dyDescent="0.25">
      <c r="A318" s="1"/>
      <c r="B318" s="1"/>
      <c r="C318" s="6"/>
    </row>
    <row r="319" spans="1:3" x14ac:dyDescent="0.25">
      <c r="A319" s="1"/>
      <c r="B319" s="1"/>
      <c r="C319" s="6"/>
    </row>
    <row r="320" spans="1:3" x14ac:dyDescent="0.25">
      <c r="A320" s="1"/>
      <c r="B320" s="1"/>
      <c r="C320" s="6"/>
    </row>
    <row r="321" spans="1:3" x14ac:dyDescent="0.25">
      <c r="A321" s="1"/>
      <c r="B321" s="1"/>
      <c r="C321" s="6"/>
    </row>
    <row r="322" spans="1:3" x14ac:dyDescent="0.25">
      <c r="A322" s="1"/>
      <c r="B322" s="1"/>
      <c r="C322" s="6"/>
    </row>
    <row r="323" spans="1:3" x14ac:dyDescent="0.25">
      <c r="A323" s="1"/>
      <c r="B323" s="1"/>
      <c r="C323" s="6"/>
    </row>
    <row r="324" spans="1:3" x14ac:dyDescent="0.25">
      <c r="A324" s="1"/>
      <c r="B324" s="1"/>
      <c r="C324" s="6"/>
    </row>
    <row r="325" spans="1:3" x14ac:dyDescent="0.25">
      <c r="A325" s="1"/>
      <c r="B325" s="1"/>
      <c r="C325" s="6"/>
    </row>
    <row r="326" spans="1:3" x14ac:dyDescent="0.25">
      <c r="A326" s="1"/>
      <c r="B326" s="1"/>
      <c r="C326" s="6"/>
    </row>
    <row r="327" spans="1:3" x14ac:dyDescent="0.25">
      <c r="A327" s="1"/>
      <c r="B327" s="1"/>
      <c r="C327" s="6"/>
    </row>
    <row r="328" spans="1:3" x14ac:dyDescent="0.25">
      <c r="A328" s="1"/>
      <c r="B328" s="1"/>
      <c r="C328" s="6"/>
    </row>
    <row r="329" spans="1:3" x14ac:dyDescent="0.25">
      <c r="A329" s="1"/>
      <c r="B329" s="1"/>
      <c r="C329" s="6"/>
    </row>
    <row r="330" spans="1:3" x14ac:dyDescent="0.25">
      <c r="A330" s="1"/>
      <c r="B330" s="1"/>
      <c r="C330" s="6"/>
    </row>
    <row r="331" spans="1:3" x14ac:dyDescent="0.25">
      <c r="A331" s="1"/>
      <c r="B331" s="1"/>
      <c r="C331" s="6"/>
    </row>
    <row r="332" spans="1:3" x14ac:dyDescent="0.25">
      <c r="A332" s="1"/>
      <c r="B332" s="1"/>
      <c r="C332" s="6"/>
    </row>
    <row r="333" spans="1:3" x14ac:dyDescent="0.25">
      <c r="A333" s="1"/>
      <c r="B333" s="1"/>
      <c r="C333" s="6"/>
    </row>
    <row r="334" spans="1:3" x14ac:dyDescent="0.25">
      <c r="A334" s="1"/>
      <c r="B334" s="1"/>
      <c r="C334" s="6"/>
    </row>
    <row r="335" spans="1:3" x14ac:dyDescent="0.25">
      <c r="A335" s="1"/>
      <c r="B335" s="1"/>
      <c r="C335" s="6"/>
    </row>
    <row r="336" spans="1:3" x14ac:dyDescent="0.25">
      <c r="A336" s="1"/>
      <c r="B336" s="1"/>
      <c r="C336" s="6"/>
    </row>
    <row r="337" spans="1:3" x14ac:dyDescent="0.25">
      <c r="A337" s="1"/>
      <c r="B337" s="1"/>
      <c r="C337" s="6"/>
    </row>
    <row r="338" spans="1:3" x14ac:dyDescent="0.25">
      <c r="A338" s="1"/>
      <c r="B338" s="1"/>
      <c r="C338" s="6"/>
    </row>
    <row r="339" spans="1:3" x14ac:dyDescent="0.25">
      <c r="A339" s="1"/>
      <c r="B339" s="1"/>
      <c r="C339" s="6"/>
    </row>
    <row r="340" spans="1:3" x14ac:dyDescent="0.25">
      <c r="A340" s="1"/>
      <c r="B340" s="1"/>
      <c r="C340" s="6"/>
    </row>
    <row r="341" spans="1:3" x14ac:dyDescent="0.25">
      <c r="A341" s="1"/>
      <c r="B341" s="1"/>
      <c r="C341" s="6"/>
    </row>
    <row r="342" spans="1:3" x14ac:dyDescent="0.25">
      <c r="A342" s="1"/>
      <c r="B342" s="1"/>
      <c r="C342" s="6"/>
    </row>
    <row r="343" spans="1:3" x14ac:dyDescent="0.25">
      <c r="A343" s="1"/>
      <c r="B343" s="1"/>
      <c r="C343" s="6"/>
    </row>
    <row r="344" spans="1:3" x14ac:dyDescent="0.25">
      <c r="A344" s="1"/>
      <c r="B344" s="1"/>
      <c r="C344" s="6"/>
    </row>
    <row r="345" spans="1:3" x14ac:dyDescent="0.25">
      <c r="A345" s="1"/>
      <c r="B345" s="1"/>
      <c r="C345" s="6"/>
    </row>
    <row r="346" spans="1:3" x14ac:dyDescent="0.25">
      <c r="A346" s="1"/>
      <c r="B346" s="1"/>
      <c r="C346" s="6"/>
    </row>
    <row r="347" spans="1:3" x14ac:dyDescent="0.25">
      <c r="A347" s="1"/>
      <c r="B347" s="1"/>
      <c r="C347" s="6"/>
    </row>
    <row r="348" spans="1:3" x14ac:dyDescent="0.25">
      <c r="A348" s="1"/>
      <c r="B348" s="1"/>
      <c r="C348" s="6"/>
    </row>
    <row r="349" spans="1:3" x14ac:dyDescent="0.25">
      <c r="A349" s="1"/>
      <c r="B349" s="1"/>
      <c r="C349" s="6"/>
    </row>
    <row r="350" spans="1:3" x14ac:dyDescent="0.25">
      <c r="A350" s="1"/>
      <c r="B350" s="1"/>
      <c r="C350" s="6"/>
    </row>
    <row r="351" spans="1:3" x14ac:dyDescent="0.25">
      <c r="A351" s="1"/>
      <c r="B351" s="1"/>
      <c r="C351" s="6"/>
    </row>
    <row r="352" spans="1:3" x14ac:dyDescent="0.25">
      <c r="A352" s="1"/>
      <c r="B352" s="1"/>
      <c r="C352" s="6"/>
    </row>
    <row r="353" spans="1:3" x14ac:dyDescent="0.25">
      <c r="A353" s="1"/>
      <c r="B353" s="1"/>
      <c r="C353" s="6"/>
    </row>
    <row r="354" spans="1:3" x14ac:dyDescent="0.25">
      <c r="A354" s="1"/>
      <c r="B354" s="1"/>
      <c r="C354" s="6"/>
    </row>
    <row r="355" spans="1:3" x14ac:dyDescent="0.25">
      <c r="A355" s="1"/>
      <c r="B355" s="1"/>
      <c r="C355" s="6"/>
    </row>
    <row r="356" spans="1:3" x14ac:dyDescent="0.25">
      <c r="A356" s="1"/>
      <c r="B356" s="1"/>
      <c r="C356" s="6"/>
    </row>
    <row r="357" spans="1:3" x14ac:dyDescent="0.25">
      <c r="A357" s="1"/>
      <c r="B357" s="1"/>
      <c r="C357" s="6"/>
    </row>
    <row r="358" spans="1:3" x14ac:dyDescent="0.25">
      <c r="A358" s="1"/>
      <c r="B358" s="1"/>
      <c r="C358" s="6"/>
    </row>
    <row r="359" spans="1:3" x14ac:dyDescent="0.25">
      <c r="A359" s="1"/>
      <c r="B359" s="1"/>
      <c r="C359" s="6"/>
    </row>
    <row r="360" spans="1:3" x14ac:dyDescent="0.25">
      <c r="A360" s="1"/>
      <c r="B360" s="1"/>
      <c r="C360" s="6"/>
    </row>
    <row r="361" spans="1:3" x14ac:dyDescent="0.25">
      <c r="A361" s="1"/>
      <c r="B361" s="1"/>
      <c r="C361" s="6"/>
    </row>
    <row r="362" spans="1:3" x14ac:dyDescent="0.25">
      <c r="A362" s="1"/>
      <c r="B362" s="1"/>
      <c r="C362" s="6"/>
    </row>
    <row r="363" spans="1:3" x14ac:dyDescent="0.25">
      <c r="A363" s="1"/>
      <c r="B363" s="1"/>
      <c r="C363" s="6"/>
    </row>
    <row r="364" spans="1:3" x14ac:dyDescent="0.25">
      <c r="A364" s="1"/>
      <c r="B364" s="1"/>
      <c r="C364" s="6"/>
    </row>
    <row r="365" spans="1:3" x14ac:dyDescent="0.25">
      <c r="A365" s="1"/>
      <c r="B365" s="1"/>
      <c r="C365" s="6"/>
    </row>
    <row r="366" spans="1:3" x14ac:dyDescent="0.25">
      <c r="A366" s="1"/>
      <c r="B366" s="1"/>
      <c r="C366" s="6"/>
    </row>
    <row r="367" spans="1:3" x14ac:dyDescent="0.25">
      <c r="A367" s="1"/>
      <c r="B367" s="1"/>
      <c r="C367" s="6"/>
    </row>
    <row r="368" spans="1:3" x14ac:dyDescent="0.25">
      <c r="A368" s="1"/>
      <c r="B368" s="1"/>
      <c r="C368" s="6"/>
    </row>
    <row r="369" spans="1:3" x14ac:dyDescent="0.25">
      <c r="A369" s="1"/>
      <c r="B369" s="1"/>
      <c r="C369" s="6"/>
    </row>
    <row r="370" spans="1:3" x14ac:dyDescent="0.25">
      <c r="A370" s="1"/>
      <c r="B370" s="1"/>
      <c r="C370" s="6"/>
    </row>
    <row r="371" spans="1:3" x14ac:dyDescent="0.25">
      <c r="A371" s="1"/>
      <c r="B371" s="1"/>
      <c r="C371" s="6"/>
    </row>
    <row r="372" spans="1:3" x14ac:dyDescent="0.25">
      <c r="A372" s="1"/>
      <c r="B372" s="1"/>
      <c r="C372" s="6"/>
    </row>
    <row r="373" spans="1:3" x14ac:dyDescent="0.25">
      <c r="A373" s="1"/>
      <c r="B373" s="1"/>
      <c r="C373" s="6"/>
    </row>
    <row r="374" spans="1:3" x14ac:dyDescent="0.25">
      <c r="A374" s="1"/>
      <c r="B374" s="1"/>
      <c r="C374" s="6"/>
    </row>
    <row r="375" spans="1:3" x14ac:dyDescent="0.25">
      <c r="A375" s="1"/>
      <c r="B375" s="1"/>
      <c r="C375" s="6"/>
    </row>
    <row r="376" spans="1:3" x14ac:dyDescent="0.25">
      <c r="A376" s="1"/>
      <c r="B376" s="1"/>
      <c r="C376" s="6"/>
    </row>
    <row r="377" spans="1:3" x14ac:dyDescent="0.25">
      <c r="A377" s="1"/>
      <c r="B377" s="1"/>
      <c r="C377" s="6"/>
    </row>
    <row r="378" spans="1:3" x14ac:dyDescent="0.25">
      <c r="A378" s="1"/>
      <c r="B378" s="1"/>
      <c r="C378" s="6"/>
    </row>
    <row r="379" spans="1:3" x14ac:dyDescent="0.25">
      <c r="A379" s="1"/>
      <c r="B379" s="1"/>
      <c r="C379" s="6"/>
    </row>
    <row r="380" spans="1:3" x14ac:dyDescent="0.25">
      <c r="A380" s="1"/>
      <c r="B380" s="1"/>
      <c r="C380" s="6"/>
    </row>
    <row r="381" spans="1:3" x14ac:dyDescent="0.25">
      <c r="A381" s="1"/>
      <c r="B381" s="1"/>
      <c r="C381" s="6"/>
    </row>
    <row r="382" spans="1:3" x14ac:dyDescent="0.25">
      <c r="A382" s="1"/>
      <c r="B382" s="1"/>
      <c r="C382" s="6"/>
    </row>
    <row r="383" spans="1:3" x14ac:dyDescent="0.25">
      <c r="A383" s="1"/>
      <c r="B383" s="1"/>
      <c r="C383" s="6"/>
    </row>
    <row r="384" spans="1:3" x14ac:dyDescent="0.25">
      <c r="A384" s="1"/>
      <c r="B384" s="1"/>
      <c r="C384" s="6"/>
    </row>
    <row r="385" spans="1:3" x14ac:dyDescent="0.25">
      <c r="A385" s="1"/>
      <c r="B385" s="1"/>
      <c r="C385" s="6"/>
    </row>
    <row r="386" spans="1:3" x14ac:dyDescent="0.25">
      <c r="A386" s="1"/>
      <c r="B386" s="1"/>
      <c r="C386" s="6"/>
    </row>
    <row r="387" spans="1:3" x14ac:dyDescent="0.25">
      <c r="A387" s="1"/>
      <c r="B387" s="1"/>
      <c r="C387" s="6"/>
    </row>
    <row r="388" spans="1:3" x14ac:dyDescent="0.25">
      <c r="A388" s="1"/>
      <c r="B388" s="1"/>
      <c r="C388" s="6"/>
    </row>
    <row r="389" spans="1:3" x14ac:dyDescent="0.25">
      <c r="A389" s="1"/>
      <c r="B389" s="1"/>
      <c r="C389" s="6"/>
    </row>
    <row r="390" spans="1:3" x14ac:dyDescent="0.25">
      <c r="A390" s="1"/>
      <c r="B390" s="1"/>
      <c r="C390" s="6"/>
    </row>
    <row r="391" spans="1:3" x14ac:dyDescent="0.25">
      <c r="A391" s="1"/>
      <c r="B391" s="1"/>
      <c r="C391" s="6"/>
    </row>
    <row r="392" spans="1:3" x14ac:dyDescent="0.25">
      <c r="A392" s="1"/>
      <c r="B392" s="1"/>
      <c r="C392" s="6"/>
    </row>
    <row r="393" spans="1:3" x14ac:dyDescent="0.25">
      <c r="A393" s="1"/>
      <c r="B393" s="1"/>
      <c r="C393" s="6"/>
    </row>
    <row r="394" spans="1:3" x14ac:dyDescent="0.25">
      <c r="A394" s="1"/>
      <c r="B394" s="1"/>
      <c r="C394" s="6"/>
    </row>
    <row r="395" spans="1:3" x14ac:dyDescent="0.25">
      <c r="A395" s="1"/>
      <c r="B395" s="1"/>
      <c r="C395" s="6"/>
    </row>
    <row r="396" spans="1:3" x14ac:dyDescent="0.25">
      <c r="A396" s="1"/>
      <c r="B396" s="1"/>
      <c r="C396" s="6"/>
    </row>
    <row r="397" spans="1:3" x14ac:dyDescent="0.25">
      <c r="A397" s="1"/>
      <c r="B397" s="1"/>
      <c r="C397" s="6"/>
    </row>
    <row r="398" spans="1:3" x14ac:dyDescent="0.25">
      <c r="A398" s="1"/>
      <c r="B398" s="1"/>
      <c r="C398" s="6"/>
    </row>
    <row r="399" spans="1:3" x14ac:dyDescent="0.25">
      <c r="A399" s="1"/>
      <c r="B399" s="1"/>
      <c r="C399" s="6"/>
    </row>
    <row r="400" spans="1:3" x14ac:dyDescent="0.25">
      <c r="A400" s="1"/>
      <c r="B400" s="1"/>
      <c r="C400" s="6"/>
    </row>
    <row r="401" spans="1:3" x14ac:dyDescent="0.25">
      <c r="A401" s="1"/>
      <c r="B401" s="1"/>
      <c r="C401" s="6"/>
    </row>
    <row r="402" spans="1:3" x14ac:dyDescent="0.25">
      <c r="A402" s="1"/>
      <c r="B402" s="1"/>
      <c r="C402" s="6"/>
    </row>
    <row r="403" spans="1:3" x14ac:dyDescent="0.25">
      <c r="A403" s="1"/>
      <c r="B403" s="1"/>
      <c r="C403" s="6"/>
    </row>
    <row r="404" spans="1:3" x14ac:dyDescent="0.25">
      <c r="A404" s="1"/>
      <c r="B404" s="1"/>
      <c r="C404" s="6"/>
    </row>
    <row r="405" spans="1:3" x14ac:dyDescent="0.25">
      <c r="A405" s="1"/>
      <c r="B405" s="1"/>
      <c r="C405" s="6"/>
    </row>
    <row r="406" spans="1:3" x14ac:dyDescent="0.25">
      <c r="A406" s="1"/>
      <c r="B406" s="1"/>
      <c r="C406" s="6"/>
    </row>
    <row r="407" spans="1:3" x14ac:dyDescent="0.25">
      <c r="A407" s="1"/>
      <c r="B407" s="1"/>
      <c r="C407" s="6"/>
    </row>
    <row r="408" spans="1:3" x14ac:dyDescent="0.25">
      <c r="A408" s="1"/>
      <c r="B408" s="1"/>
      <c r="C408" s="6"/>
    </row>
    <row r="409" spans="1:3" x14ac:dyDescent="0.25">
      <c r="A409" s="1"/>
      <c r="B409" s="1"/>
      <c r="C409" s="6"/>
    </row>
    <row r="410" spans="1:3" x14ac:dyDescent="0.25">
      <c r="A410" s="1"/>
      <c r="B410" s="1"/>
      <c r="C410" s="6"/>
    </row>
    <row r="411" spans="1:3" x14ac:dyDescent="0.25">
      <c r="A411" s="1"/>
      <c r="B411" s="1"/>
      <c r="C411" s="6"/>
    </row>
    <row r="412" spans="1:3" x14ac:dyDescent="0.25">
      <c r="A412" s="1"/>
      <c r="B412" s="1"/>
      <c r="C412" s="6"/>
    </row>
    <row r="413" spans="1:3" x14ac:dyDescent="0.25">
      <c r="A413" s="1"/>
      <c r="B413" s="1"/>
      <c r="C413" s="6"/>
    </row>
    <row r="414" spans="1:3" x14ac:dyDescent="0.25">
      <c r="A414" s="1"/>
      <c r="B414" s="1"/>
      <c r="C414" s="6"/>
    </row>
    <row r="415" spans="1:3" x14ac:dyDescent="0.25">
      <c r="A415" s="1"/>
      <c r="B415" s="1"/>
      <c r="C415" s="6"/>
    </row>
    <row r="416" spans="1:3" x14ac:dyDescent="0.25">
      <c r="A416" s="1"/>
      <c r="B416" s="1"/>
      <c r="C416" s="6"/>
    </row>
    <row r="417" spans="1:3" x14ac:dyDescent="0.25">
      <c r="A417" s="1"/>
      <c r="B417" s="1"/>
      <c r="C417" s="6"/>
    </row>
    <row r="418" spans="1:3" x14ac:dyDescent="0.25">
      <c r="A418" s="1"/>
      <c r="B418" s="1"/>
      <c r="C418" s="6"/>
    </row>
    <row r="419" spans="1:3" x14ac:dyDescent="0.25">
      <c r="A419" s="1"/>
      <c r="B419" s="1"/>
      <c r="C419" s="6"/>
    </row>
    <row r="420" spans="1:3" x14ac:dyDescent="0.25">
      <c r="A420" s="1"/>
      <c r="B420" s="1"/>
      <c r="C420" s="6"/>
    </row>
    <row r="421" spans="1:3" x14ac:dyDescent="0.25">
      <c r="A421" s="1"/>
      <c r="B421" s="1"/>
      <c r="C421" s="6"/>
    </row>
    <row r="422" spans="1:3" x14ac:dyDescent="0.25">
      <c r="A422" s="1"/>
      <c r="B422" s="1"/>
      <c r="C422" s="6"/>
    </row>
    <row r="423" spans="1:3" x14ac:dyDescent="0.25">
      <c r="A423" s="1"/>
      <c r="B423" s="1"/>
      <c r="C423" s="6"/>
    </row>
    <row r="424" spans="1:3" x14ac:dyDescent="0.25">
      <c r="A424" s="1"/>
      <c r="B424" s="1"/>
      <c r="C424" s="6"/>
    </row>
    <row r="425" spans="1:3" x14ac:dyDescent="0.25">
      <c r="A425" s="1"/>
      <c r="B425" s="1"/>
      <c r="C425" s="6"/>
    </row>
    <row r="426" spans="1:3" x14ac:dyDescent="0.25">
      <c r="A426" s="1"/>
      <c r="B426" s="1"/>
      <c r="C426" s="6"/>
    </row>
    <row r="427" spans="1:3" x14ac:dyDescent="0.25">
      <c r="A427" s="1"/>
      <c r="B427" s="1"/>
      <c r="C427" s="6"/>
    </row>
    <row r="428" spans="1:3" x14ac:dyDescent="0.25">
      <c r="A428" s="1"/>
      <c r="B428" s="1"/>
      <c r="C428" s="6"/>
    </row>
    <row r="429" spans="1:3" x14ac:dyDescent="0.25">
      <c r="A429" s="1"/>
      <c r="B429" s="1"/>
      <c r="C429" s="6"/>
    </row>
    <row r="430" spans="1:3" x14ac:dyDescent="0.25">
      <c r="A430" s="1"/>
      <c r="B430" s="1"/>
      <c r="C430" s="6"/>
    </row>
    <row r="431" spans="1:3" x14ac:dyDescent="0.25">
      <c r="A431" s="1"/>
      <c r="B431" s="1"/>
      <c r="C431" s="6"/>
    </row>
    <row r="432" spans="1:3" x14ac:dyDescent="0.25">
      <c r="A432" s="1"/>
      <c r="B432" s="1"/>
      <c r="C432" s="6"/>
    </row>
    <row r="433" spans="1:3" x14ac:dyDescent="0.25">
      <c r="A433" s="1"/>
      <c r="B433" s="1"/>
      <c r="C433" s="6"/>
    </row>
  </sheetData>
  <mergeCells count="9">
    <mergeCell ref="N1:O1"/>
    <mergeCell ref="N2:O2"/>
    <mergeCell ref="A1:A2"/>
    <mergeCell ref="C1:D1"/>
    <mergeCell ref="H5:I5"/>
    <mergeCell ref="H7:I7"/>
    <mergeCell ref="H3:I3"/>
    <mergeCell ref="J1:K1"/>
    <mergeCell ref="L1:M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3"/>
  <sheetViews>
    <sheetView workbookViewId="0">
      <selection activeCell="P12" sqref="P12"/>
    </sheetView>
  </sheetViews>
  <sheetFormatPr defaultRowHeight="15.75" x14ac:dyDescent="0.25"/>
  <cols>
    <col min="1" max="1" width="9.875" bestFit="1" customWidth="1"/>
    <col min="2" max="2" width="2.75" customWidth="1"/>
    <col min="3" max="3" width="11.375" bestFit="1" customWidth="1"/>
    <col min="4" max="4" width="9.875" bestFit="1" customWidth="1"/>
    <col min="7" max="7" width="9.875" bestFit="1" customWidth="1"/>
    <col min="8" max="8" width="8.375" customWidth="1"/>
    <col min="9" max="9" width="9.5" bestFit="1" customWidth="1"/>
    <col min="16" max="16" width="13.5" bestFit="1" customWidth="1"/>
  </cols>
  <sheetData>
    <row r="1" spans="1:17" x14ac:dyDescent="0.25">
      <c r="A1" s="64" t="s">
        <v>9</v>
      </c>
      <c r="C1" s="62" t="s">
        <v>7</v>
      </c>
      <c r="D1" s="62"/>
      <c r="E1" t="s">
        <v>16</v>
      </c>
      <c r="J1" s="62" t="s">
        <v>24</v>
      </c>
      <c r="K1" s="62"/>
      <c r="L1" s="62" t="s">
        <v>23</v>
      </c>
      <c r="M1" s="62"/>
      <c r="N1" s="62" t="s">
        <v>25</v>
      </c>
      <c r="O1" s="62"/>
      <c r="P1" s="62" t="s">
        <v>26</v>
      </c>
      <c r="Q1" s="62"/>
    </row>
    <row r="2" spans="1:17" x14ac:dyDescent="0.25">
      <c r="A2" s="64"/>
      <c r="C2" s="58" t="s">
        <v>4</v>
      </c>
      <c r="D2" s="58" t="s">
        <v>5</v>
      </c>
      <c r="E2" t="s">
        <v>17</v>
      </c>
      <c r="F2" t="s">
        <v>18</v>
      </c>
      <c r="G2" t="s">
        <v>19</v>
      </c>
      <c r="H2" t="s">
        <v>18</v>
      </c>
      <c r="I2" t="s">
        <v>19</v>
      </c>
      <c r="J2" t="s">
        <v>18</v>
      </c>
      <c r="K2" t="s">
        <v>19</v>
      </c>
      <c r="L2" t="s">
        <v>18</v>
      </c>
      <c r="M2" t="s">
        <v>19</v>
      </c>
      <c r="N2" s="62">
        <f>COUNTIF(J3:M433,"ВЫБРОС")</f>
        <v>24</v>
      </c>
      <c r="O2" s="62"/>
    </row>
    <row r="3" spans="1:17" x14ac:dyDescent="0.25">
      <c r="A3" s="1">
        <v>43101</v>
      </c>
      <c r="B3" s="1"/>
      <c r="C3">
        <v>18.329999999999998</v>
      </c>
      <c r="D3">
        <v>41188107</v>
      </c>
      <c r="E3">
        <v>4</v>
      </c>
      <c r="F3">
        <f>_xlfn.QUARTILE.INC(C:C,$E3)</f>
        <v>20.3</v>
      </c>
      <c r="G3">
        <f>_xlfn.QUARTILE.INC(D:D,$E3)</f>
        <v>328103233</v>
      </c>
      <c r="H3" s="62" t="s">
        <v>20</v>
      </c>
      <c r="I3" s="62"/>
      <c r="J3">
        <f>IF(C3&lt;H$6,"ВЫБРОС",0)</f>
        <v>0</v>
      </c>
      <c r="K3">
        <f>IF(D3&lt;I$6,"ВЫБРОС",0)</f>
        <v>0</v>
      </c>
      <c r="L3">
        <f>IF(C3&gt;H$8,"ВЫБРОС",0)</f>
        <v>0</v>
      </c>
      <c r="M3">
        <f>IF(D3&gt;I$8,"ВЫБРОС",0)</f>
        <v>0</v>
      </c>
      <c r="P3" s="5">
        <f>IF(M3=0,D3,$I$8)</f>
        <v>41188107</v>
      </c>
    </row>
    <row r="4" spans="1:17" x14ac:dyDescent="0.25">
      <c r="A4" s="1">
        <v>43108</v>
      </c>
      <c r="B4" s="1"/>
      <c r="C4">
        <v>18.399999999999999</v>
      </c>
      <c r="D4">
        <v>22579775</v>
      </c>
      <c r="E4">
        <v>3</v>
      </c>
      <c r="F4">
        <f t="shared" ref="F4:G7" si="0">_xlfn.QUARTILE.INC(C:C,$E4)</f>
        <v>15.105112500000001</v>
      </c>
      <c r="G4">
        <f t="shared" si="0"/>
        <v>41611161.25</v>
      </c>
      <c r="H4">
        <f>F4-F6</f>
        <v>3.1251125000000002</v>
      </c>
      <c r="I4">
        <f>G4-G6</f>
        <v>21452189</v>
      </c>
      <c r="J4">
        <f t="shared" ref="J4:K67" si="1">IF(C4&lt;H$6,"ВЫБРОС",0)</f>
        <v>0</v>
      </c>
      <c r="K4">
        <f t="shared" si="1"/>
        <v>0</v>
      </c>
      <c r="L4">
        <f t="shared" ref="L4:M67" si="2">IF(C4&gt;H$8,"ВЫБРОС",0)</f>
        <v>0</v>
      </c>
      <c r="M4">
        <f t="shared" si="2"/>
        <v>0</v>
      </c>
      <c r="P4" s="5">
        <f t="shared" ref="P4:P67" si="3">IF(M4=0,D4,$I$8)</f>
        <v>22579775</v>
      </c>
    </row>
    <row r="5" spans="1:17" x14ac:dyDescent="0.25">
      <c r="A5" s="1">
        <v>43115</v>
      </c>
      <c r="B5" s="1"/>
      <c r="C5">
        <v>18.690000000000001</v>
      </c>
      <c r="D5">
        <v>23036108</v>
      </c>
      <c r="E5">
        <v>2</v>
      </c>
      <c r="F5">
        <f t="shared" si="0"/>
        <v>14.08</v>
      </c>
      <c r="G5">
        <f t="shared" si="0"/>
        <v>26466454</v>
      </c>
      <c r="H5" s="62" t="s">
        <v>21</v>
      </c>
      <c r="I5" s="62"/>
      <c r="J5">
        <f t="shared" si="1"/>
        <v>0</v>
      </c>
      <c r="K5">
        <f t="shared" si="1"/>
        <v>0</v>
      </c>
      <c r="L5">
        <f t="shared" si="2"/>
        <v>0</v>
      </c>
      <c r="M5">
        <f t="shared" si="2"/>
        <v>0</v>
      </c>
      <c r="P5" s="5">
        <f t="shared" si="3"/>
        <v>23036108</v>
      </c>
    </row>
    <row r="6" spans="1:17" x14ac:dyDescent="0.25">
      <c r="A6" s="1">
        <v>43122</v>
      </c>
      <c r="B6" s="1"/>
      <c r="C6">
        <v>18.75</v>
      </c>
      <c r="D6">
        <v>33485287</v>
      </c>
      <c r="E6">
        <v>1</v>
      </c>
      <c r="F6">
        <f t="shared" si="0"/>
        <v>11.98</v>
      </c>
      <c r="G6">
        <f t="shared" si="0"/>
        <v>20158972.25</v>
      </c>
      <c r="H6">
        <f>F6-H4*1.5</f>
        <v>7.2923312500000002</v>
      </c>
      <c r="I6">
        <f>G6-I4*1.5</f>
        <v>-12019311.25</v>
      </c>
      <c r="J6">
        <f t="shared" si="1"/>
        <v>0</v>
      </c>
      <c r="K6">
        <f t="shared" si="1"/>
        <v>0</v>
      </c>
      <c r="L6">
        <f t="shared" si="2"/>
        <v>0</v>
      </c>
      <c r="M6">
        <f t="shared" si="2"/>
        <v>0</v>
      </c>
      <c r="P6" s="5">
        <f t="shared" si="3"/>
        <v>33485287</v>
      </c>
    </row>
    <row r="7" spans="1:17" x14ac:dyDescent="0.25">
      <c r="A7" s="1">
        <v>43129</v>
      </c>
      <c r="B7" s="1"/>
      <c r="C7">
        <v>19.32</v>
      </c>
      <c r="D7">
        <v>35574133</v>
      </c>
      <c r="E7">
        <v>0</v>
      </c>
      <c r="F7">
        <f t="shared" si="0"/>
        <v>8.9640000000000004</v>
      </c>
      <c r="G7">
        <f t="shared" si="0"/>
        <v>3559976</v>
      </c>
      <c r="H7" s="62" t="s">
        <v>22</v>
      </c>
      <c r="I7" s="62"/>
      <c r="J7">
        <f t="shared" si="1"/>
        <v>0</v>
      </c>
      <c r="K7">
        <f t="shared" si="1"/>
        <v>0</v>
      </c>
      <c r="L7">
        <f t="shared" si="2"/>
        <v>0</v>
      </c>
      <c r="M7">
        <f t="shared" si="2"/>
        <v>0</v>
      </c>
      <c r="P7" s="5">
        <f t="shared" si="3"/>
        <v>35574133</v>
      </c>
    </row>
    <row r="8" spans="1:17" x14ac:dyDescent="0.25">
      <c r="A8" s="1">
        <v>43136</v>
      </c>
      <c r="B8" s="1"/>
      <c r="C8">
        <v>18.11</v>
      </c>
      <c r="D8">
        <v>33566633</v>
      </c>
      <c r="H8">
        <f>F4+H4*1.5</f>
        <v>19.792781250000001</v>
      </c>
      <c r="I8">
        <f>G4+I4*1.5</f>
        <v>73789444.75</v>
      </c>
      <c r="J8">
        <f t="shared" si="1"/>
        <v>0</v>
      </c>
      <c r="K8">
        <f t="shared" si="1"/>
        <v>0</v>
      </c>
      <c r="L8">
        <f t="shared" si="2"/>
        <v>0</v>
      </c>
      <c r="M8">
        <f t="shared" si="2"/>
        <v>0</v>
      </c>
      <c r="P8" s="5">
        <f t="shared" si="3"/>
        <v>33566633</v>
      </c>
    </row>
    <row r="9" spans="1:17" x14ac:dyDescent="0.25">
      <c r="A9" s="1">
        <v>43143</v>
      </c>
      <c r="B9" s="1"/>
      <c r="C9">
        <v>20.05</v>
      </c>
      <c r="D9">
        <v>30650725</v>
      </c>
      <c r="J9">
        <f t="shared" si="1"/>
        <v>0</v>
      </c>
      <c r="K9">
        <f t="shared" si="1"/>
        <v>0</v>
      </c>
      <c r="L9" t="str">
        <f>IF(C9&gt;H$8,"ВЫБРОС",0)</f>
        <v>ВЫБРОС</v>
      </c>
      <c r="M9">
        <f t="shared" si="2"/>
        <v>0</v>
      </c>
      <c r="P9" s="5">
        <f>IF(M9=0,D9,$I$8)</f>
        <v>30650725</v>
      </c>
    </row>
    <row r="10" spans="1:17" x14ac:dyDescent="0.25">
      <c r="A10" s="1">
        <v>43150</v>
      </c>
      <c r="B10" s="1"/>
      <c r="C10">
        <v>20.3</v>
      </c>
      <c r="D10">
        <v>20704569</v>
      </c>
      <c r="J10">
        <f t="shared" si="1"/>
        <v>0</v>
      </c>
      <c r="K10">
        <f t="shared" si="1"/>
        <v>0</v>
      </c>
      <c r="L10" t="str">
        <f t="shared" si="2"/>
        <v>ВЫБРОС</v>
      </c>
      <c r="M10">
        <f t="shared" si="2"/>
        <v>0</v>
      </c>
      <c r="P10" s="5">
        <f t="shared" si="3"/>
        <v>20704569</v>
      </c>
    </row>
    <row r="11" spans="1:17" x14ac:dyDescent="0.25">
      <c r="A11" s="1">
        <v>43157</v>
      </c>
      <c r="B11" s="1"/>
      <c r="C11">
        <v>19.93</v>
      </c>
      <c r="D11">
        <v>26475671</v>
      </c>
      <c r="J11">
        <f t="shared" si="1"/>
        <v>0</v>
      </c>
      <c r="K11">
        <f t="shared" si="1"/>
        <v>0</v>
      </c>
      <c r="L11" t="str">
        <f t="shared" si="2"/>
        <v>ВЫБРОС</v>
      </c>
      <c r="M11">
        <f t="shared" si="2"/>
        <v>0</v>
      </c>
      <c r="P11" s="5">
        <f>IF(M11=0,D11,$I$8)</f>
        <v>26475671</v>
      </c>
    </row>
    <row r="12" spans="1:17" x14ac:dyDescent="0.25">
      <c r="A12" s="1">
        <v>43164</v>
      </c>
      <c r="B12" s="1"/>
      <c r="C12">
        <v>19.93</v>
      </c>
      <c r="D12">
        <v>19500068</v>
      </c>
      <c r="J12">
        <f t="shared" si="1"/>
        <v>0</v>
      </c>
      <c r="K12">
        <f t="shared" si="1"/>
        <v>0</v>
      </c>
      <c r="L12" t="str">
        <f t="shared" si="2"/>
        <v>ВЫБРОС</v>
      </c>
      <c r="M12">
        <f t="shared" si="2"/>
        <v>0</v>
      </c>
      <c r="P12" s="5">
        <f t="shared" si="3"/>
        <v>19500068</v>
      </c>
    </row>
    <row r="13" spans="1:17" x14ac:dyDescent="0.25">
      <c r="A13" s="1">
        <v>43171</v>
      </c>
      <c r="B13" s="1"/>
      <c r="C13">
        <v>18.234999999999999</v>
      </c>
      <c r="D13">
        <v>37503834</v>
      </c>
      <c r="J13">
        <f t="shared" si="1"/>
        <v>0</v>
      </c>
      <c r="K13">
        <f t="shared" si="1"/>
        <v>0</v>
      </c>
      <c r="L13">
        <f t="shared" si="2"/>
        <v>0</v>
      </c>
      <c r="M13">
        <f t="shared" si="2"/>
        <v>0</v>
      </c>
      <c r="P13" s="5">
        <f t="shared" si="3"/>
        <v>37503834</v>
      </c>
    </row>
    <row r="14" spans="1:17" x14ac:dyDescent="0.25">
      <c r="A14" s="1">
        <v>43178</v>
      </c>
      <c r="B14" s="1"/>
      <c r="C14">
        <v>19</v>
      </c>
      <c r="D14">
        <v>28380781</v>
      </c>
      <c r="J14">
        <f t="shared" si="1"/>
        <v>0</v>
      </c>
      <c r="K14">
        <f t="shared" si="1"/>
        <v>0</v>
      </c>
      <c r="L14">
        <f t="shared" si="2"/>
        <v>0</v>
      </c>
      <c r="M14">
        <f t="shared" si="2"/>
        <v>0</v>
      </c>
      <c r="P14" s="5">
        <f t="shared" si="3"/>
        <v>28380781</v>
      </c>
    </row>
    <row r="15" spans="1:17" x14ac:dyDescent="0.25">
      <c r="A15" s="1">
        <v>43185</v>
      </c>
      <c r="B15" s="1"/>
      <c r="C15">
        <v>18.63</v>
      </c>
      <c r="D15">
        <v>19633946</v>
      </c>
      <c r="J15">
        <f t="shared" si="1"/>
        <v>0</v>
      </c>
      <c r="K15">
        <f t="shared" si="1"/>
        <v>0</v>
      </c>
      <c r="L15">
        <f t="shared" si="2"/>
        <v>0</v>
      </c>
      <c r="M15">
        <f t="shared" si="2"/>
        <v>0</v>
      </c>
      <c r="P15" s="5">
        <f t="shared" si="3"/>
        <v>19633946</v>
      </c>
    </row>
    <row r="16" spans="1:17" x14ac:dyDescent="0.25">
      <c r="A16" s="1">
        <v>43192</v>
      </c>
      <c r="B16" s="1"/>
      <c r="C16">
        <v>18.96</v>
      </c>
      <c r="D16">
        <v>18374604</v>
      </c>
      <c r="J16">
        <f t="shared" si="1"/>
        <v>0</v>
      </c>
      <c r="K16">
        <f t="shared" si="1"/>
        <v>0</v>
      </c>
      <c r="L16">
        <f t="shared" si="2"/>
        <v>0</v>
      </c>
      <c r="M16">
        <f t="shared" si="2"/>
        <v>0</v>
      </c>
      <c r="P16" s="5">
        <f t="shared" si="3"/>
        <v>18374604</v>
      </c>
    </row>
    <row r="17" spans="1:16" x14ac:dyDescent="0.25">
      <c r="A17" s="1">
        <v>43199</v>
      </c>
      <c r="B17" s="1"/>
      <c r="C17">
        <v>13.5</v>
      </c>
      <c r="D17">
        <v>161500036</v>
      </c>
      <c r="J17">
        <f t="shared" si="1"/>
        <v>0</v>
      </c>
      <c r="K17">
        <f t="shared" si="1"/>
        <v>0</v>
      </c>
      <c r="L17">
        <f t="shared" si="2"/>
        <v>0</v>
      </c>
      <c r="M17" t="str">
        <f t="shared" si="2"/>
        <v>ВЫБРОС</v>
      </c>
      <c r="P17" s="5">
        <f>IF(M17=0,D17,$I$8)</f>
        <v>73789444.75</v>
      </c>
    </row>
    <row r="18" spans="1:16" x14ac:dyDescent="0.25">
      <c r="A18" s="1">
        <v>43206</v>
      </c>
      <c r="B18" s="1"/>
      <c r="C18">
        <v>14.914999999999999</v>
      </c>
      <c r="D18">
        <v>65417200</v>
      </c>
      <c r="J18">
        <f t="shared" si="1"/>
        <v>0</v>
      </c>
      <c r="K18">
        <f t="shared" si="1"/>
        <v>0</v>
      </c>
      <c r="L18">
        <f t="shared" si="2"/>
        <v>0</v>
      </c>
      <c r="M18">
        <f t="shared" si="2"/>
        <v>0</v>
      </c>
      <c r="P18" s="5">
        <f t="shared" si="3"/>
        <v>65417200</v>
      </c>
    </row>
    <row r="19" spans="1:16" x14ac:dyDescent="0.25">
      <c r="A19" s="1">
        <v>43213</v>
      </c>
      <c r="B19" s="1"/>
      <c r="C19">
        <v>14.6</v>
      </c>
      <c r="D19">
        <v>38281652</v>
      </c>
      <c r="J19">
        <f t="shared" si="1"/>
        <v>0</v>
      </c>
      <c r="K19">
        <f t="shared" si="1"/>
        <v>0</v>
      </c>
      <c r="L19">
        <f t="shared" si="2"/>
        <v>0</v>
      </c>
      <c r="M19">
        <f t="shared" si="2"/>
        <v>0</v>
      </c>
      <c r="P19" s="5">
        <f t="shared" si="3"/>
        <v>38281652</v>
      </c>
    </row>
    <row r="20" spans="1:16" x14ac:dyDescent="0.25">
      <c r="A20" s="1">
        <v>43220</v>
      </c>
      <c r="B20" s="1"/>
      <c r="C20">
        <v>14.76</v>
      </c>
      <c r="D20">
        <v>21397055</v>
      </c>
      <c r="J20">
        <f t="shared" si="1"/>
        <v>0</v>
      </c>
      <c r="K20">
        <f t="shared" si="1"/>
        <v>0</v>
      </c>
      <c r="L20">
        <f t="shared" si="2"/>
        <v>0</v>
      </c>
      <c r="M20">
        <f t="shared" si="2"/>
        <v>0</v>
      </c>
      <c r="P20" s="5">
        <f t="shared" si="3"/>
        <v>21397055</v>
      </c>
    </row>
    <row r="21" spans="1:16" x14ac:dyDescent="0.25">
      <c r="A21" s="1">
        <v>43227</v>
      </c>
      <c r="B21" s="1"/>
      <c r="C21">
        <v>15.76</v>
      </c>
      <c r="D21">
        <v>21180081</v>
      </c>
      <c r="J21">
        <f t="shared" si="1"/>
        <v>0</v>
      </c>
      <c r="K21">
        <f t="shared" si="1"/>
        <v>0</v>
      </c>
      <c r="L21">
        <f t="shared" si="2"/>
        <v>0</v>
      </c>
      <c r="M21">
        <f t="shared" si="2"/>
        <v>0</v>
      </c>
      <c r="P21" s="5">
        <f t="shared" si="3"/>
        <v>21180081</v>
      </c>
    </row>
    <row r="22" spans="1:16" x14ac:dyDescent="0.25">
      <c r="A22" s="1">
        <v>43234</v>
      </c>
      <c r="B22" s="1"/>
      <c r="C22">
        <v>14.65</v>
      </c>
      <c r="D22">
        <v>24079279</v>
      </c>
      <c r="J22">
        <f t="shared" si="1"/>
        <v>0</v>
      </c>
      <c r="K22">
        <f t="shared" si="1"/>
        <v>0</v>
      </c>
      <c r="L22">
        <f t="shared" si="2"/>
        <v>0</v>
      </c>
      <c r="M22">
        <f t="shared" si="2"/>
        <v>0</v>
      </c>
      <c r="P22" s="5">
        <f t="shared" si="3"/>
        <v>24079279</v>
      </c>
    </row>
    <row r="23" spans="1:16" x14ac:dyDescent="0.25">
      <c r="A23" s="1">
        <v>43241</v>
      </c>
      <c r="B23" s="1"/>
      <c r="C23">
        <v>14.56</v>
      </c>
      <c r="D23">
        <v>50950813</v>
      </c>
      <c r="J23">
        <f t="shared" si="1"/>
        <v>0</v>
      </c>
      <c r="K23">
        <f t="shared" si="1"/>
        <v>0</v>
      </c>
      <c r="L23">
        <f t="shared" si="2"/>
        <v>0</v>
      </c>
      <c r="M23">
        <f t="shared" si="2"/>
        <v>0</v>
      </c>
      <c r="P23" s="5">
        <f t="shared" si="3"/>
        <v>50950813</v>
      </c>
    </row>
    <row r="24" spans="1:16" x14ac:dyDescent="0.25">
      <c r="A24" s="1">
        <v>43248</v>
      </c>
      <c r="B24" s="1"/>
      <c r="C24">
        <v>14.55</v>
      </c>
      <c r="D24">
        <v>44933668</v>
      </c>
      <c r="J24">
        <f t="shared" si="1"/>
        <v>0</v>
      </c>
      <c r="K24">
        <f t="shared" si="1"/>
        <v>0</v>
      </c>
      <c r="L24">
        <f t="shared" si="2"/>
        <v>0</v>
      </c>
      <c r="M24">
        <f t="shared" si="2"/>
        <v>0</v>
      </c>
      <c r="P24" s="5">
        <f t="shared" si="3"/>
        <v>44933668</v>
      </c>
    </row>
    <row r="25" spans="1:16" x14ac:dyDescent="0.25">
      <c r="A25" s="1">
        <v>43255</v>
      </c>
      <c r="B25" s="1"/>
      <c r="C25">
        <v>13.93</v>
      </c>
      <c r="D25">
        <v>33682048</v>
      </c>
      <c r="J25">
        <f t="shared" si="1"/>
        <v>0</v>
      </c>
      <c r="K25">
        <f t="shared" si="1"/>
        <v>0</v>
      </c>
      <c r="L25">
        <f t="shared" si="2"/>
        <v>0</v>
      </c>
      <c r="M25">
        <f t="shared" si="2"/>
        <v>0</v>
      </c>
      <c r="P25" s="5">
        <f t="shared" si="3"/>
        <v>33682048</v>
      </c>
    </row>
    <row r="26" spans="1:16" x14ac:dyDescent="0.25">
      <c r="A26" s="1">
        <v>43262</v>
      </c>
      <c r="B26" s="1"/>
      <c r="C26">
        <v>13.65</v>
      </c>
      <c r="D26">
        <v>122758145</v>
      </c>
      <c r="J26">
        <f t="shared" si="1"/>
        <v>0</v>
      </c>
      <c r="K26">
        <f t="shared" si="1"/>
        <v>0</v>
      </c>
      <c r="L26">
        <f t="shared" si="2"/>
        <v>0</v>
      </c>
      <c r="M26" t="str">
        <f t="shared" si="2"/>
        <v>ВЫБРОС</v>
      </c>
      <c r="P26" s="5">
        <f t="shared" si="3"/>
        <v>73789444.75</v>
      </c>
    </row>
    <row r="27" spans="1:16" x14ac:dyDescent="0.25">
      <c r="A27" s="1">
        <v>43269</v>
      </c>
      <c r="B27" s="1"/>
      <c r="C27">
        <v>13.94</v>
      </c>
      <c r="D27">
        <v>34606134</v>
      </c>
      <c r="J27">
        <f t="shared" si="1"/>
        <v>0</v>
      </c>
      <c r="K27">
        <f t="shared" si="1"/>
        <v>0</v>
      </c>
      <c r="L27">
        <f t="shared" si="2"/>
        <v>0</v>
      </c>
      <c r="M27">
        <f t="shared" si="2"/>
        <v>0</v>
      </c>
      <c r="P27" s="5">
        <f t="shared" si="3"/>
        <v>34606134</v>
      </c>
    </row>
    <row r="28" spans="1:16" x14ac:dyDescent="0.25">
      <c r="A28" s="1">
        <v>43276</v>
      </c>
      <c r="B28" s="1"/>
      <c r="C28">
        <v>14.435</v>
      </c>
      <c r="D28">
        <v>46620652</v>
      </c>
      <c r="J28">
        <f t="shared" si="1"/>
        <v>0</v>
      </c>
      <c r="K28">
        <f t="shared" si="1"/>
        <v>0</v>
      </c>
      <c r="L28">
        <f t="shared" si="2"/>
        <v>0</v>
      </c>
      <c r="M28">
        <f t="shared" si="2"/>
        <v>0</v>
      </c>
      <c r="P28" s="5">
        <f t="shared" si="3"/>
        <v>46620652</v>
      </c>
    </row>
    <row r="29" spans="1:16" x14ac:dyDescent="0.25">
      <c r="A29" s="1">
        <v>43283</v>
      </c>
      <c r="B29" s="1"/>
      <c r="C29">
        <v>14.95</v>
      </c>
      <c r="D29">
        <v>32500365</v>
      </c>
      <c r="J29">
        <f t="shared" si="1"/>
        <v>0</v>
      </c>
      <c r="K29">
        <f t="shared" si="1"/>
        <v>0</v>
      </c>
      <c r="L29">
        <f t="shared" si="2"/>
        <v>0</v>
      </c>
      <c r="M29">
        <f t="shared" si="2"/>
        <v>0</v>
      </c>
      <c r="P29" s="5">
        <f t="shared" si="3"/>
        <v>32500365</v>
      </c>
    </row>
    <row r="30" spans="1:16" x14ac:dyDescent="0.25">
      <c r="A30" s="1">
        <v>43290</v>
      </c>
      <c r="B30" s="1"/>
      <c r="C30">
        <v>15.15</v>
      </c>
      <c r="D30">
        <v>41788381</v>
      </c>
      <c r="J30">
        <f t="shared" si="1"/>
        <v>0</v>
      </c>
      <c r="K30">
        <f t="shared" si="1"/>
        <v>0</v>
      </c>
      <c r="L30">
        <f t="shared" si="2"/>
        <v>0</v>
      </c>
      <c r="M30">
        <f t="shared" si="2"/>
        <v>0</v>
      </c>
      <c r="P30" s="5">
        <f t="shared" si="3"/>
        <v>41788381</v>
      </c>
    </row>
    <row r="31" spans="1:16" x14ac:dyDescent="0.25">
      <c r="A31" s="1">
        <v>43297</v>
      </c>
      <c r="B31" s="1"/>
      <c r="C31">
        <v>13.19</v>
      </c>
      <c r="D31">
        <v>181277608</v>
      </c>
      <c r="J31">
        <f t="shared" si="1"/>
        <v>0</v>
      </c>
      <c r="K31">
        <f t="shared" si="1"/>
        <v>0</v>
      </c>
      <c r="L31">
        <f t="shared" si="2"/>
        <v>0</v>
      </c>
      <c r="M31" t="str">
        <f t="shared" si="2"/>
        <v>ВЫБРОС</v>
      </c>
      <c r="P31" s="5">
        <f t="shared" si="3"/>
        <v>73789444.75</v>
      </c>
    </row>
    <row r="32" spans="1:16" x14ac:dyDescent="0.25">
      <c r="A32" s="1">
        <v>43304</v>
      </c>
      <c r="B32" s="1"/>
      <c r="C32">
        <v>13.725</v>
      </c>
      <c r="D32">
        <v>45146468</v>
      </c>
      <c r="J32">
        <f t="shared" si="1"/>
        <v>0</v>
      </c>
      <c r="K32">
        <f t="shared" si="1"/>
        <v>0</v>
      </c>
      <c r="L32">
        <f t="shared" si="2"/>
        <v>0</v>
      </c>
      <c r="M32">
        <f t="shared" si="2"/>
        <v>0</v>
      </c>
      <c r="P32" s="5">
        <f t="shared" si="3"/>
        <v>45146468</v>
      </c>
    </row>
    <row r="33" spans="1:16" x14ac:dyDescent="0.25">
      <c r="A33" s="1">
        <v>43311</v>
      </c>
      <c r="B33" s="1"/>
      <c r="C33">
        <v>13.04</v>
      </c>
      <c r="D33">
        <v>140384396</v>
      </c>
      <c r="J33">
        <f t="shared" si="1"/>
        <v>0</v>
      </c>
      <c r="K33">
        <f t="shared" si="1"/>
        <v>0</v>
      </c>
      <c r="L33">
        <f t="shared" si="2"/>
        <v>0</v>
      </c>
      <c r="M33" t="str">
        <f t="shared" si="2"/>
        <v>ВЫБРОС</v>
      </c>
      <c r="P33" s="5">
        <f t="shared" si="3"/>
        <v>73789444.75</v>
      </c>
    </row>
    <row r="34" spans="1:16" x14ac:dyDescent="0.25">
      <c r="A34" s="1">
        <v>43318</v>
      </c>
      <c r="B34" s="1"/>
      <c r="C34">
        <v>11.16</v>
      </c>
      <c r="D34">
        <v>153398603</v>
      </c>
      <c r="J34">
        <f t="shared" si="1"/>
        <v>0</v>
      </c>
      <c r="K34">
        <f t="shared" si="1"/>
        <v>0</v>
      </c>
      <c r="L34">
        <f t="shared" si="2"/>
        <v>0</v>
      </c>
      <c r="M34" t="str">
        <f t="shared" si="2"/>
        <v>ВЫБРОС</v>
      </c>
      <c r="P34" s="5">
        <f t="shared" si="3"/>
        <v>73789444.75</v>
      </c>
    </row>
    <row r="35" spans="1:16" x14ac:dyDescent="0.25">
      <c r="A35" s="1">
        <v>43325</v>
      </c>
      <c r="B35" s="1"/>
      <c r="C35">
        <v>11.48</v>
      </c>
      <c r="D35">
        <v>78565802</v>
      </c>
      <c r="J35">
        <f t="shared" si="1"/>
        <v>0</v>
      </c>
      <c r="K35">
        <f t="shared" si="1"/>
        <v>0</v>
      </c>
      <c r="L35">
        <f t="shared" si="2"/>
        <v>0</v>
      </c>
      <c r="M35" t="str">
        <f t="shared" si="2"/>
        <v>ВЫБРОС</v>
      </c>
      <c r="P35" s="5">
        <f t="shared" si="3"/>
        <v>73789444.75</v>
      </c>
    </row>
    <row r="36" spans="1:16" x14ac:dyDescent="0.25">
      <c r="A36" s="1">
        <v>43332</v>
      </c>
      <c r="B36" s="1"/>
      <c r="C36">
        <v>10.48</v>
      </c>
      <c r="D36">
        <v>215284994</v>
      </c>
      <c r="J36">
        <f t="shared" si="1"/>
        <v>0</v>
      </c>
      <c r="K36">
        <f t="shared" si="1"/>
        <v>0</v>
      </c>
      <c r="L36">
        <f t="shared" si="2"/>
        <v>0</v>
      </c>
      <c r="M36" t="str">
        <f t="shared" si="2"/>
        <v>ВЫБРОС</v>
      </c>
      <c r="P36" s="5">
        <f t="shared" si="3"/>
        <v>73789444.75</v>
      </c>
    </row>
    <row r="37" spans="1:16" x14ac:dyDescent="0.25">
      <c r="A37" s="1">
        <v>43339</v>
      </c>
      <c r="B37" s="1"/>
      <c r="C37">
        <v>10.855</v>
      </c>
      <c r="D37">
        <v>30321489</v>
      </c>
      <c r="J37">
        <f t="shared" si="1"/>
        <v>0</v>
      </c>
      <c r="K37">
        <f t="shared" si="1"/>
        <v>0</v>
      </c>
      <c r="L37">
        <f t="shared" si="2"/>
        <v>0</v>
      </c>
      <c r="M37">
        <f t="shared" si="2"/>
        <v>0</v>
      </c>
      <c r="P37" s="5">
        <f t="shared" si="3"/>
        <v>30321489</v>
      </c>
    </row>
    <row r="38" spans="1:16" x14ac:dyDescent="0.25">
      <c r="A38" s="1">
        <v>43346</v>
      </c>
      <c r="B38" s="1"/>
      <c r="C38">
        <v>10.25</v>
      </c>
      <c r="D38">
        <v>71262791</v>
      </c>
      <c r="J38">
        <f t="shared" si="1"/>
        <v>0</v>
      </c>
      <c r="K38">
        <f t="shared" si="1"/>
        <v>0</v>
      </c>
      <c r="L38">
        <f t="shared" si="2"/>
        <v>0</v>
      </c>
      <c r="M38">
        <f t="shared" si="2"/>
        <v>0</v>
      </c>
      <c r="P38" s="5">
        <f t="shared" si="3"/>
        <v>71262791</v>
      </c>
    </row>
    <row r="39" spans="1:16" x14ac:dyDescent="0.25">
      <c r="A39" s="1">
        <v>43353</v>
      </c>
      <c r="B39" s="1"/>
      <c r="C39">
        <v>11.45</v>
      </c>
      <c r="D39">
        <v>195034178</v>
      </c>
      <c r="J39">
        <f t="shared" si="1"/>
        <v>0</v>
      </c>
      <c r="K39">
        <f t="shared" si="1"/>
        <v>0</v>
      </c>
      <c r="L39">
        <f t="shared" si="2"/>
        <v>0</v>
      </c>
      <c r="M39" t="str">
        <f t="shared" si="2"/>
        <v>ВЫБРОС</v>
      </c>
      <c r="P39" s="5">
        <f t="shared" si="3"/>
        <v>73789444.75</v>
      </c>
    </row>
    <row r="40" spans="1:16" x14ac:dyDescent="0.25">
      <c r="A40" s="1">
        <v>43360</v>
      </c>
      <c r="B40" s="1"/>
      <c r="C40">
        <v>11.885</v>
      </c>
      <c r="D40">
        <v>143931568</v>
      </c>
      <c r="J40">
        <f t="shared" si="1"/>
        <v>0</v>
      </c>
      <c r="K40">
        <f t="shared" si="1"/>
        <v>0</v>
      </c>
      <c r="L40">
        <f t="shared" si="2"/>
        <v>0</v>
      </c>
      <c r="M40" t="str">
        <f t="shared" si="2"/>
        <v>ВЫБРОС</v>
      </c>
      <c r="P40" s="5">
        <f t="shared" si="3"/>
        <v>73789444.75</v>
      </c>
    </row>
    <row r="41" spans="1:16" x14ac:dyDescent="0.25">
      <c r="A41" s="1">
        <v>43367</v>
      </c>
      <c r="B41" s="1"/>
      <c r="C41">
        <v>12.68</v>
      </c>
      <c r="D41">
        <v>107034200</v>
      </c>
      <c r="J41">
        <f t="shared" si="1"/>
        <v>0</v>
      </c>
      <c r="K41">
        <f t="shared" si="1"/>
        <v>0</v>
      </c>
      <c r="L41">
        <f t="shared" si="2"/>
        <v>0</v>
      </c>
      <c r="M41" t="str">
        <f t="shared" si="2"/>
        <v>ВЫБРОС</v>
      </c>
      <c r="P41" s="5">
        <f t="shared" si="3"/>
        <v>73789444.75</v>
      </c>
    </row>
    <row r="42" spans="1:16" x14ac:dyDescent="0.25">
      <c r="A42" s="1">
        <v>43374</v>
      </c>
      <c r="B42" s="1"/>
      <c r="C42">
        <v>11.484999999999999</v>
      </c>
      <c r="D42">
        <v>165302332</v>
      </c>
      <c r="J42">
        <f t="shared" si="1"/>
        <v>0</v>
      </c>
      <c r="K42">
        <f t="shared" si="1"/>
        <v>0</v>
      </c>
      <c r="L42">
        <f t="shared" si="2"/>
        <v>0</v>
      </c>
      <c r="M42" t="str">
        <f t="shared" si="2"/>
        <v>ВЫБРОС</v>
      </c>
      <c r="P42" s="5">
        <f t="shared" si="3"/>
        <v>73789444.75</v>
      </c>
    </row>
    <row r="43" spans="1:16" x14ac:dyDescent="0.25">
      <c r="A43" s="1">
        <v>43381</v>
      </c>
      <c r="B43" s="1"/>
      <c r="C43">
        <v>11.84</v>
      </c>
      <c r="D43">
        <v>297677794</v>
      </c>
      <c r="J43">
        <f t="shared" si="1"/>
        <v>0</v>
      </c>
      <c r="K43">
        <f t="shared" si="1"/>
        <v>0</v>
      </c>
      <c r="L43">
        <f t="shared" si="2"/>
        <v>0</v>
      </c>
      <c r="M43" t="str">
        <f t="shared" si="2"/>
        <v>ВЫБРОС</v>
      </c>
      <c r="P43" s="5">
        <f t="shared" si="3"/>
        <v>73789444.75</v>
      </c>
    </row>
    <row r="44" spans="1:16" x14ac:dyDescent="0.25">
      <c r="A44" s="1">
        <v>43388</v>
      </c>
      <c r="B44" s="1"/>
      <c r="C44">
        <v>11.38</v>
      </c>
      <c r="D44">
        <v>110282094</v>
      </c>
      <c r="J44">
        <f t="shared" si="1"/>
        <v>0</v>
      </c>
      <c r="K44">
        <f t="shared" si="1"/>
        <v>0</v>
      </c>
      <c r="L44">
        <f t="shared" si="2"/>
        <v>0</v>
      </c>
      <c r="M44" t="str">
        <f t="shared" si="2"/>
        <v>ВЫБРОС</v>
      </c>
      <c r="P44" s="5">
        <f t="shared" si="3"/>
        <v>73789444.75</v>
      </c>
    </row>
    <row r="45" spans="1:16" x14ac:dyDescent="0.25">
      <c r="A45" s="1">
        <v>43395</v>
      </c>
      <c r="B45" s="1"/>
      <c r="C45">
        <v>11.115</v>
      </c>
      <c r="D45">
        <v>328103233</v>
      </c>
      <c r="J45">
        <f t="shared" si="1"/>
        <v>0</v>
      </c>
      <c r="K45">
        <f t="shared" si="1"/>
        <v>0</v>
      </c>
      <c r="L45">
        <f t="shared" si="2"/>
        <v>0</v>
      </c>
      <c r="M45" t="str">
        <f t="shared" si="2"/>
        <v>ВЫБРОС</v>
      </c>
      <c r="P45" s="5">
        <f t="shared" si="3"/>
        <v>73789444.75</v>
      </c>
    </row>
    <row r="46" spans="1:16" x14ac:dyDescent="0.25">
      <c r="A46" s="1">
        <v>43402</v>
      </c>
      <c r="B46" s="1"/>
      <c r="C46">
        <v>11.935</v>
      </c>
      <c r="D46">
        <v>285699246</v>
      </c>
      <c r="J46">
        <f t="shared" si="1"/>
        <v>0</v>
      </c>
      <c r="K46">
        <f t="shared" si="1"/>
        <v>0</v>
      </c>
      <c r="L46">
        <f t="shared" si="2"/>
        <v>0</v>
      </c>
      <c r="M46" t="str">
        <f t="shared" si="2"/>
        <v>ВЫБРОС</v>
      </c>
      <c r="P46" s="5">
        <f t="shared" si="3"/>
        <v>73789444.75</v>
      </c>
    </row>
    <row r="47" spans="1:16" x14ac:dyDescent="0.25">
      <c r="A47" s="1">
        <v>43409</v>
      </c>
      <c r="B47" s="1"/>
      <c r="C47">
        <v>12</v>
      </c>
      <c r="D47">
        <v>105475980</v>
      </c>
      <c r="J47">
        <f t="shared" si="1"/>
        <v>0</v>
      </c>
      <c r="K47">
        <f t="shared" si="1"/>
        <v>0</v>
      </c>
      <c r="L47">
        <f t="shared" si="2"/>
        <v>0</v>
      </c>
      <c r="M47" t="str">
        <f t="shared" si="2"/>
        <v>ВЫБРОС</v>
      </c>
      <c r="P47" s="5">
        <f t="shared" si="3"/>
        <v>73789444.75</v>
      </c>
    </row>
    <row r="48" spans="1:16" x14ac:dyDescent="0.25">
      <c r="A48" s="1">
        <v>43416</v>
      </c>
      <c r="B48" s="1"/>
      <c r="C48">
        <v>12.12</v>
      </c>
      <c r="D48">
        <v>100304163</v>
      </c>
      <c r="J48">
        <f t="shared" si="1"/>
        <v>0</v>
      </c>
      <c r="K48">
        <f t="shared" si="1"/>
        <v>0</v>
      </c>
      <c r="L48">
        <f t="shared" si="2"/>
        <v>0</v>
      </c>
      <c r="M48" t="str">
        <f t="shared" si="2"/>
        <v>ВЫБРОС</v>
      </c>
      <c r="P48" s="5">
        <f t="shared" si="3"/>
        <v>73789444.75</v>
      </c>
    </row>
    <row r="49" spans="1:16" x14ac:dyDescent="0.25">
      <c r="A49" s="1">
        <v>43423</v>
      </c>
      <c r="B49" s="1"/>
      <c r="C49">
        <v>12.07</v>
      </c>
      <c r="D49">
        <v>38112377</v>
      </c>
      <c r="J49">
        <f t="shared" si="1"/>
        <v>0</v>
      </c>
      <c r="K49">
        <f t="shared" si="1"/>
        <v>0</v>
      </c>
      <c r="L49">
        <f t="shared" si="2"/>
        <v>0</v>
      </c>
      <c r="M49">
        <f t="shared" si="2"/>
        <v>0</v>
      </c>
      <c r="P49" s="5">
        <f t="shared" si="3"/>
        <v>38112377</v>
      </c>
    </row>
    <row r="50" spans="1:16" x14ac:dyDescent="0.25">
      <c r="A50" s="1">
        <v>43430</v>
      </c>
      <c r="B50" s="1"/>
      <c r="C50">
        <v>11.855</v>
      </c>
      <c r="D50">
        <v>38848008</v>
      </c>
      <c r="J50">
        <f t="shared" si="1"/>
        <v>0</v>
      </c>
      <c r="K50">
        <f t="shared" si="1"/>
        <v>0</v>
      </c>
      <c r="L50">
        <f t="shared" si="2"/>
        <v>0</v>
      </c>
      <c r="M50">
        <f t="shared" si="2"/>
        <v>0</v>
      </c>
      <c r="P50" s="5">
        <f t="shared" si="3"/>
        <v>38848008</v>
      </c>
    </row>
    <row r="51" spans="1:16" x14ac:dyDescent="0.25">
      <c r="A51" s="1">
        <v>43437</v>
      </c>
      <c r="B51" s="1"/>
      <c r="C51">
        <v>11.69</v>
      </c>
      <c r="D51">
        <v>41669359</v>
      </c>
      <c r="J51">
        <f t="shared" si="1"/>
        <v>0</v>
      </c>
      <c r="K51">
        <f t="shared" si="1"/>
        <v>0</v>
      </c>
      <c r="L51">
        <f t="shared" si="2"/>
        <v>0</v>
      </c>
      <c r="M51">
        <f t="shared" si="2"/>
        <v>0</v>
      </c>
      <c r="P51" s="5">
        <f t="shared" si="3"/>
        <v>41669359</v>
      </c>
    </row>
    <row r="52" spans="1:16" x14ac:dyDescent="0.25">
      <c r="A52" s="1">
        <v>43444</v>
      </c>
      <c r="B52" s="1"/>
      <c r="C52">
        <v>10.99</v>
      </c>
      <c r="D52">
        <v>37076340</v>
      </c>
      <c r="J52">
        <f t="shared" si="1"/>
        <v>0</v>
      </c>
      <c r="K52">
        <f t="shared" si="1"/>
        <v>0</v>
      </c>
      <c r="L52">
        <f t="shared" si="2"/>
        <v>0</v>
      </c>
      <c r="M52">
        <f t="shared" si="2"/>
        <v>0</v>
      </c>
      <c r="P52" s="5">
        <f t="shared" si="3"/>
        <v>37076340</v>
      </c>
    </row>
    <row r="53" spans="1:16" x14ac:dyDescent="0.25">
      <c r="A53" s="1">
        <v>43451</v>
      </c>
      <c r="B53" s="1"/>
      <c r="C53">
        <v>10.8</v>
      </c>
      <c r="D53">
        <v>40417094</v>
      </c>
      <c r="J53">
        <f t="shared" si="1"/>
        <v>0</v>
      </c>
      <c r="K53">
        <f t="shared" si="1"/>
        <v>0</v>
      </c>
      <c r="L53">
        <f t="shared" si="2"/>
        <v>0</v>
      </c>
      <c r="M53">
        <f t="shared" si="2"/>
        <v>0</v>
      </c>
      <c r="P53" s="5">
        <f t="shared" si="3"/>
        <v>40417094</v>
      </c>
    </row>
    <row r="54" spans="1:16" x14ac:dyDescent="0.25">
      <c r="A54" s="1">
        <v>43458</v>
      </c>
      <c r="B54" s="1"/>
      <c r="C54">
        <v>10.815</v>
      </c>
      <c r="D54">
        <v>10914408</v>
      </c>
      <c r="J54">
        <f t="shared" si="1"/>
        <v>0</v>
      </c>
      <c r="K54">
        <f t="shared" si="1"/>
        <v>0</v>
      </c>
      <c r="L54">
        <f t="shared" si="2"/>
        <v>0</v>
      </c>
      <c r="M54">
        <f t="shared" si="2"/>
        <v>0</v>
      </c>
      <c r="P54" s="5">
        <f t="shared" si="3"/>
        <v>10914408</v>
      </c>
    </row>
    <row r="55" spans="1:16" x14ac:dyDescent="0.25">
      <c r="A55" s="1">
        <v>43465</v>
      </c>
      <c r="B55" s="1"/>
      <c r="C55">
        <v>11.41</v>
      </c>
      <c r="D55">
        <v>10717520</v>
      </c>
      <c r="J55">
        <f t="shared" si="1"/>
        <v>0</v>
      </c>
      <c r="K55">
        <f t="shared" si="1"/>
        <v>0</v>
      </c>
      <c r="L55">
        <f t="shared" si="2"/>
        <v>0</v>
      </c>
      <c r="M55">
        <f t="shared" si="2"/>
        <v>0</v>
      </c>
      <c r="P55" s="5">
        <f t="shared" si="3"/>
        <v>10717520</v>
      </c>
    </row>
    <row r="56" spans="1:16" x14ac:dyDescent="0.25">
      <c r="A56" s="1">
        <v>43472</v>
      </c>
      <c r="B56" s="1"/>
      <c r="C56">
        <v>11.84</v>
      </c>
      <c r="D56">
        <v>27713990</v>
      </c>
      <c r="J56">
        <f t="shared" si="1"/>
        <v>0</v>
      </c>
      <c r="K56">
        <f t="shared" si="1"/>
        <v>0</v>
      </c>
      <c r="L56">
        <f t="shared" si="2"/>
        <v>0</v>
      </c>
      <c r="M56">
        <f t="shared" si="2"/>
        <v>0</v>
      </c>
      <c r="P56" s="5">
        <f t="shared" si="3"/>
        <v>27713990</v>
      </c>
    </row>
    <row r="57" spans="1:16" x14ac:dyDescent="0.25">
      <c r="A57" s="1">
        <v>43479</v>
      </c>
      <c r="B57" s="1"/>
      <c r="C57">
        <v>12.895</v>
      </c>
      <c r="D57">
        <v>21785192</v>
      </c>
      <c r="J57">
        <f t="shared" si="1"/>
        <v>0</v>
      </c>
      <c r="K57">
        <f t="shared" si="1"/>
        <v>0</v>
      </c>
      <c r="L57">
        <f t="shared" si="2"/>
        <v>0</v>
      </c>
      <c r="M57">
        <f t="shared" si="2"/>
        <v>0</v>
      </c>
      <c r="P57" s="5">
        <f t="shared" si="3"/>
        <v>21785192</v>
      </c>
    </row>
    <row r="58" spans="1:16" x14ac:dyDescent="0.25">
      <c r="A58" s="1">
        <v>43486</v>
      </c>
      <c r="B58" s="1"/>
      <c r="C58">
        <v>13.065</v>
      </c>
      <c r="D58">
        <v>24267572</v>
      </c>
      <c r="J58">
        <f t="shared" si="1"/>
        <v>0</v>
      </c>
      <c r="K58">
        <f t="shared" si="1"/>
        <v>0</v>
      </c>
      <c r="L58">
        <f t="shared" si="2"/>
        <v>0</v>
      </c>
      <c r="M58">
        <f t="shared" si="2"/>
        <v>0</v>
      </c>
      <c r="P58" s="5">
        <f t="shared" si="3"/>
        <v>24267572</v>
      </c>
    </row>
    <row r="59" spans="1:16" x14ac:dyDescent="0.25">
      <c r="A59" s="1">
        <v>43493</v>
      </c>
      <c r="B59" s="1"/>
      <c r="C59">
        <v>13.5</v>
      </c>
      <c r="D59">
        <v>23092675</v>
      </c>
      <c r="J59">
        <f t="shared" si="1"/>
        <v>0</v>
      </c>
      <c r="K59">
        <f t="shared" si="1"/>
        <v>0</v>
      </c>
      <c r="L59">
        <f t="shared" si="2"/>
        <v>0</v>
      </c>
      <c r="M59">
        <f t="shared" si="2"/>
        <v>0</v>
      </c>
      <c r="P59" s="5">
        <f t="shared" si="3"/>
        <v>23092675</v>
      </c>
    </row>
    <row r="60" spans="1:16" x14ac:dyDescent="0.25">
      <c r="A60" s="1">
        <v>43500</v>
      </c>
      <c r="B60" s="1"/>
      <c r="C60">
        <v>12.88</v>
      </c>
      <c r="D60">
        <v>20455154</v>
      </c>
      <c r="J60">
        <f t="shared" si="1"/>
        <v>0</v>
      </c>
      <c r="K60">
        <f t="shared" si="1"/>
        <v>0</v>
      </c>
      <c r="L60">
        <f t="shared" si="2"/>
        <v>0</v>
      </c>
      <c r="M60">
        <f t="shared" si="2"/>
        <v>0</v>
      </c>
      <c r="P60" s="5">
        <f t="shared" si="3"/>
        <v>20455154</v>
      </c>
    </row>
    <row r="61" spans="1:16" x14ac:dyDescent="0.25">
      <c r="A61" s="1">
        <v>43507</v>
      </c>
      <c r="B61" s="1"/>
      <c r="C61">
        <v>12.66</v>
      </c>
      <c r="D61">
        <v>42316222</v>
      </c>
      <c r="J61">
        <f t="shared" si="1"/>
        <v>0</v>
      </c>
      <c r="K61">
        <f t="shared" si="1"/>
        <v>0</v>
      </c>
      <c r="L61">
        <f t="shared" si="2"/>
        <v>0</v>
      </c>
      <c r="M61">
        <f t="shared" si="2"/>
        <v>0</v>
      </c>
      <c r="P61" s="5">
        <f t="shared" si="3"/>
        <v>42316222</v>
      </c>
    </row>
    <row r="62" spans="1:16" x14ac:dyDescent="0.25">
      <c r="A62" s="1">
        <v>43514</v>
      </c>
      <c r="B62" s="1"/>
      <c r="C62">
        <v>12.664999999999999</v>
      </c>
      <c r="D62">
        <v>21665332</v>
      </c>
      <c r="J62">
        <f t="shared" si="1"/>
        <v>0</v>
      </c>
      <c r="K62">
        <f t="shared" si="1"/>
        <v>0</v>
      </c>
      <c r="L62">
        <f t="shared" si="2"/>
        <v>0</v>
      </c>
      <c r="M62">
        <f t="shared" si="2"/>
        <v>0</v>
      </c>
      <c r="P62" s="5">
        <f t="shared" si="3"/>
        <v>21665332</v>
      </c>
    </row>
    <row r="63" spans="1:16" x14ac:dyDescent="0.25">
      <c r="A63" s="1">
        <v>43521</v>
      </c>
      <c r="B63" s="1"/>
      <c r="C63">
        <v>12.55</v>
      </c>
      <c r="D63">
        <v>20333981</v>
      </c>
      <c r="J63">
        <f t="shared" si="1"/>
        <v>0</v>
      </c>
      <c r="K63">
        <f t="shared" si="1"/>
        <v>0</v>
      </c>
      <c r="L63">
        <f t="shared" si="2"/>
        <v>0</v>
      </c>
      <c r="M63">
        <f t="shared" si="2"/>
        <v>0</v>
      </c>
      <c r="P63" s="5">
        <f t="shared" si="3"/>
        <v>20333981</v>
      </c>
    </row>
    <row r="64" spans="1:16" x14ac:dyDescent="0.25">
      <c r="A64" s="1">
        <v>43528</v>
      </c>
      <c r="B64" s="1"/>
      <c r="C64">
        <v>12.21</v>
      </c>
      <c r="D64">
        <v>19344678</v>
      </c>
      <c r="J64">
        <f t="shared" si="1"/>
        <v>0</v>
      </c>
      <c r="K64">
        <f t="shared" si="1"/>
        <v>0</v>
      </c>
      <c r="L64">
        <f t="shared" si="2"/>
        <v>0</v>
      </c>
      <c r="M64">
        <f t="shared" si="2"/>
        <v>0</v>
      </c>
      <c r="P64" s="5">
        <f t="shared" si="3"/>
        <v>19344678</v>
      </c>
    </row>
    <row r="65" spans="1:16" x14ac:dyDescent="0.25">
      <c r="A65" s="1">
        <v>43535</v>
      </c>
      <c r="B65" s="1"/>
      <c r="C65">
        <v>12.6</v>
      </c>
      <c r="D65">
        <v>20851838</v>
      </c>
      <c r="J65">
        <f t="shared" si="1"/>
        <v>0</v>
      </c>
      <c r="K65">
        <f t="shared" si="1"/>
        <v>0</v>
      </c>
      <c r="L65">
        <f t="shared" si="2"/>
        <v>0</v>
      </c>
      <c r="M65">
        <f t="shared" si="2"/>
        <v>0</v>
      </c>
      <c r="P65" s="5">
        <f t="shared" si="3"/>
        <v>20851838</v>
      </c>
    </row>
    <row r="66" spans="1:16" x14ac:dyDescent="0.25">
      <c r="A66" s="1">
        <v>43542</v>
      </c>
      <c r="B66" s="1"/>
      <c r="C66">
        <v>12.95</v>
      </c>
      <c r="D66">
        <v>20556064</v>
      </c>
      <c r="J66">
        <f t="shared" si="1"/>
        <v>0</v>
      </c>
      <c r="K66">
        <f t="shared" si="1"/>
        <v>0</v>
      </c>
      <c r="L66">
        <f t="shared" si="2"/>
        <v>0</v>
      </c>
      <c r="M66">
        <f t="shared" si="2"/>
        <v>0</v>
      </c>
      <c r="P66" s="5">
        <f t="shared" si="3"/>
        <v>20556064</v>
      </c>
    </row>
    <row r="67" spans="1:16" x14ac:dyDescent="0.25">
      <c r="A67" s="1">
        <v>43549</v>
      </c>
      <c r="B67" s="1"/>
      <c r="C67">
        <v>13.26</v>
      </c>
      <c r="D67">
        <v>56699461</v>
      </c>
      <c r="J67">
        <f t="shared" si="1"/>
        <v>0</v>
      </c>
      <c r="K67">
        <f t="shared" si="1"/>
        <v>0</v>
      </c>
      <c r="L67">
        <f t="shared" si="2"/>
        <v>0</v>
      </c>
      <c r="M67">
        <f t="shared" si="2"/>
        <v>0</v>
      </c>
      <c r="P67" s="5">
        <f t="shared" si="3"/>
        <v>56699461</v>
      </c>
    </row>
    <row r="68" spans="1:16" x14ac:dyDescent="0.25">
      <c r="A68" s="1">
        <v>43556</v>
      </c>
      <c r="B68" s="1"/>
      <c r="C68">
        <v>14.14</v>
      </c>
      <c r="D68">
        <v>33198204</v>
      </c>
      <c r="J68">
        <f t="shared" ref="J68:K131" si="4">IF(C68&lt;H$6,"ВЫБРОС",0)</f>
        <v>0</v>
      </c>
      <c r="K68">
        <f t="shared" si="4"/>
        <v>0</v>
      </c>
      <c r="L68">
        <f t="shared" ref="L68:M131" si="5">IF(C68&gt;H$8,"ВЫБРОС",0)</f>
        <v>0</v>
      </c>
      <c r="M68">
        <f t="shared" si="5"/>
        <v>0</v>
      </c>
      <c r="P68" s="5">
        <f t="shared" ref="P68:P131" si="6">IF(M68=0,D68,$I$8)</f>
        <v>33198204</v>
      </c>
    </row>
    <row r="69" spans="1:16" x14ac:dyDescent="0.25">
      <c r="A69" s="1">
        <v>43563</v>
      </c>
      <c r="B69" s="1"/>
      <c r="C69">
        <v>15.2</v>
      </c>
      <c r="D69">
        <v>39627291</v>
      </c>
      <c r="J69">
        <f t="shared" si="4"/>
        <v>0</v>
      </c>
      <c r="K69">
        <f t="shared" si="4"/>
        <v>0</v>
      </c>
      <c r="L69">
        <f t="shared" si="5"/>
        <v>0</v>
      </c>
      <c r="M69">
        <f t="shared" si="5"/>
        <v>0</v>
      </c>
      <c r="P69" s="5">
        <f t="shared" si="6"/>
        <v>39627291</v>
      </c>
    </row>
    <row r="70" spans="1:16" x14ac:dyDescent="0.25">
      <c r="A70" s="1">
        <v>43570</v>
      </c>
      <c r="B70" s="1"/>
      <c r="C70">
        <v>14.8</v>
      </c>
      <c r="D70">
        <v>28229351</v>
      </c>
      <c r="J70">
        <f t="shared" si="4"/>
        <v>0</v>
      </c>
      <c r="K70">
        <f t="shared" si="4"/>
        <v>0</v>
      </c>
      <c r="L70">
        <f t="shared" si="5"/>
        <v>0</v>
      </c>
      <c r="M70">
        <f t="shared" si="5"/>
        <v>0</v>
      </c>
      <c r="P70" s="5">
        <f t="shared" si="6"/>
        <v>28229351</v>
      </c>
    </row>
    <row r="71" spans="1:16" x14ac:dyDescent="0.25">
      <c r="A71" s="1">
        <v>43577</v>
      </c>
      <c r="B71" s="1"/>
      <c r="C71">
        <v>14.035</v>
      </c>
      <c r="D71">
        <v>30007674</v>
      </c>
      <c r="J71">
        <f t="shared" si="4"/>
        <v>0</v>
      </c>
      <c r="K71">
        <f t="shared" si="4"/>
        <v>0</v>
      </c>
      <c r="L71">
        <f t="shared" si="5"/>
        <v>0</v>
      </c>
      <c r="M71">
        <f t="shared" si="5"/>
        <v>0</v>
      </c>
      <c r="P71" s="5">
        <f t="shared" si="6"/>
        <v>30007674</v>
      </c>
    </row>
    <row r="72" spans="1:16" x14ac:dyDescent="0.25">
      <c r="A72" s="1">
        <v>43584</v>
      </c>
      <c r="B72" s="1"/>
      <c r="C72">
        <v>14.65</v>
      </c>
      <c r="D72">
        <v>14876079</v>
      </c>
      <c r="J72">
        <f t="shared" si="4"/>
        <v>0</v>
      </c>
      <c r="K72">
        <f t="shared" si="4"/>
        <v>0</v>
      </c>
      <c r="L72">
        <f t="shared" si="5"/>
        <v>0</v>
      </c>
      <c r="M72">
        <f t="shared" si="5"/>
        <v>0</v>
      </c>
      <c r="P72" s="5">
        <f t="shared" si="6"/>
        <v>14876079</v>
      </c>
    </row>
    <row r="73" spans="1:16" x14ac:dyDescent="0.25">
      <c r="A73" s="1">
        <v>43591</v>
      </c>
      <c r="B73" s="1"/>
      <c r="C73">
        <v>14.095000000000001</v>
      </c>
      <c r="D73">
        <v>18030258</v>
      </c>
      <c r="J73">
        <f t="shared" si="4"/>
        <v>0</v>
      </c>
      <c r="K73">
        <f t="shared" si="4"/>
        <v>0</v>
      </c>
      <c r="L73">
        <f t="shared" si="5"/>
        <v>0</v>
      </c>
      <c r="M73">
        <f t="shared" si="5"/>
        <v>0</v>
      </c>
      <c r="P73" s="5">
        <f t="shared" si="6"/>
        <v>18030258</v>
      </c>
    </row>
    <row r="74" spans="1:16" x14ac:dyDescent="0.25">
      <c r="A74" s="1">
        <v>43598</v>
      </c>
      <c r="B74" s="1"/>
      <c r="C74">
        <v>14.36</v>
      </c>
      <c r="D74">
        <v>17971008</v>
      </c>
      <c r="J74">
        <f t="shared" si="4"/>
        <v>0</v>
      </c>
      <c r="K74">
        <f t="shared" si="4"/>
        <v>0</v>
      </c>
      <c r="L74">
        <f t="shared" si="5"/>
        <v>0</v>
      </c>
      <c r="M74">
        <f t="shared" si="5"/>
        <v>0</v>
      </c>
      <c r="P74" s="5">
        <f t="shared" si="6"/>
        <v>17971008</v>
      </c>
    </row>
    <row r="75" spans="1:16" x14ac:dyDescent="0.25">
      <c r="A75" s="1">
        <v>43605</v>
      </c>
      <c r="B75" s="1"/>
      <c r="C75">
        <v>14.83</v>
      </c>
      <c r="D75">
        <v>44671400</v>
      </c>
      <c r="J75">
        <f t="shared" si="4"/>
        <v>0</v>
      </c>
      <c r="K75">
        <f t="shared" si="4"/>
        <v>0</v>
      </c>
      <c r="L75">
        <f t="shared" si="5"/>
        <v>0</v>
      </c>
      <c r="M75">
        <f t="shared" si="5"/>
        <v>0</v>
      </c>
      <c r="P75" s="5">
        <f t="shared" si="6"/>
        <v>44671400</v>
      </c>
    </row>
    <row r="76" spans="1:16" x14ac:dyDescent="0.25">
      <c r="A76" s="1">
        <v>43612</v>
      </c>
      <c r="B76" s="1"/>
      <c r="C76">
        <v>14.45</v>
      </c>
      <c r="D76">
        <v>33752281</v>
      </c>
      <c r="J76">
        <f t="shared" si="4"/>
        <v>0</v>
      </c>
      <c r="K76">
        <f t="shared" si="4"/>
        <v>0</v>
      </c>
      <c r="L76">
        <f t="shared" si="5"/>
        <v>0</v>
      </c>
      <c r="M76">
        <f t="shared" si="5"/>
        <v>0</v>
      </c>
      <c r="P76" s="5">
        <f t="shared" si="6"/>
        <v>33752281</v>
      </c>
    </row>
    <row r="77" spans="1:16" x14ac:dyDescent="0.25">
      <c r="A77" s="1">
        <v>43619</v>
      </c>
      <c r="B77" s="1"/>
      <c r="C77">
        <v>15.7</v>
      </c>
      <c r="D77">
        <v>24039027</v>
      </c>
      <c r="J77">
        <f t="shared" si="4"/>
        <v>0</v>
      </c>
      <c r="K77">
        <f t="shared" si="4"/>
        <v>0</v>
      </c>
      <c r="L77">
        <f t="shared" si="5"/>
        <v>0</v>
      </c>
      <c r="M77">
        <f t="shared" si="5"/>
        <v>0</v>
      </c>
      <c r="P77" s="5">
        <f t="shared" si="6"/>
        <v>24039027</v>
      </c>
    </row>
    <row r="78" spans="1:16" x14ac:dyDescent="0.25">
      <c r="A78" s="1">
        <v>43626</v>
      </c>
      <c r="B78" s="1"/>
      <c r="C78">
        <v>15.195</v>
      </c>
      <c r="D78">
        <v>20918507</v>
      </c>
      <c r="J78">
        <f t="shared" si="4"/>
        <v>0</v>
      </c>
      <c r="K78">
        <f t="shared" si="4"/>
        <v>0</v>
      </c>
      <c r="L78">
        <f t="shared" si="5"/>
        <v>0</v>
      </c>
      <c r="M78">
        <f t="shared" si="5"/>
        <v>0</v>
      </c>
      <c r="P78" s="5">
        <f t="shared" si="6"/>
        <v>20918507</v>
      </c>
    </row>
    <row r="79" spans="1:16" x14ac:dyDescent="0.25">
      <c r="A79" s="1">
        <v>43633</v>
      </c>
      <c r="B79" s="1"/>
      <c r="C79">
        <v>15.3</v>
      </c>
      <c r="D79">
        <v>26470794</v>
      </c>
      <c r="J79">
        <f t="shared" si="4"/>
        <v>0</v>
      </c>
      <c r="K79">
        <f t="shared" si="4"/>
        <v>0</v>
      </c>
      <c r="L79">
        <f t="shared" si="5"/>
        <v>0</v>
      </c>
      <c r="M79">
        <f t="shared" si="5"/>
        <v>0</v>
      </c>
      <c r="P79" s="5">
        <f t="shared" si="6"/>
        <v>26470794</v>
      </c>
    </row>
    <row r="80" spans="1:16" x14ac:dyDescent="0.25">
      <c r="A80" s="1">
        <v>43640</v>
      </c>
      <c r="B80" s="1"/>
      <c r="C80">
        <v>15.38</v>
      </c>
      <c r="D80">
        <v>16704260</v>
      </c>
      <c r="J80">
        <f t="shared" si="4"/>
        <v>0</v>
      </c>
      <c r="K80">
        <f t="shared" si="4"/>
        <v>0</v>
      </c>
      <c r="L80">
        <f t="shared" si="5"/>
        <v>0</v>
      </c>
      <c r="M80">
        <f t="shared" si="5"/>
        <v>0</v>
      </c>
      <c r="P80" s="5">
        <f t="shared" si="6"/>
        <v>16704260</v>
      </c>
    </row>
    <row r="81" spans="1:16" x14ac:dyDescent="0.25">
      <c r="A81" s="1">
        <v>43647</v>
      </c>
      <c r="B81" s="1"/>
      <c r="C81">
        <v>15.49</v>
      </c>
      <c r="D81">
        <v>18190419</v>
      </c>
      <c r="J81">
        <f t="shared" si="4"/>
        <v>0</v>
      </c>
      <c r="K81">
        <f t="shared" si="4"/>
        <v>0</v>
      </c>
      <c r="L81">
        <f t="shared" si="5"/>
        <v>0</v>
      </c>
      <c r="M81">
        <f t="shared" si="5"/>
        <v>0</v>
      </c>
      <c r="P81" s="5">
        <f t="shared" si="6"/>
        <v>18190419</v>
      </c>
    </row>
    <row r="82" spans="1:16" x14ac:dyDescent="0.25">
      <c r="A82" s="1">
        <v>43654</v>
      </c>
      <c r="B82" s="1"/>
      <c r="C82">
        <v>15.255000000000001</v>
      </c>
      <c r="D82">
        <v>17466567</v>
      </c>
      <c r="J82">
        <f t="shared" si="4"/>
        <v>0</v>
      </c>
      <c r="K82">
        <f t="shared" si="4"/>
        <v>0</v>
      </c>
      <c r="L82">
        <f t="shared" si="5"/>
        <v>0</v>
      </c>
      <c r="M82">
        <f t="shared" si="5"/>
        <v>0</v>
      </c>
      <c r="P82" s="5">
        <f t="shared" si="6"/>
        <v>17466567</v>
      </c>
    </row>
    <row r="83" spans="1:16" x14ac:dyDescent="0.25">
      <c r="A83" s="1">
        <v>43661</v>
      </c>
      <c r="B83" s="1"/>
      <c r="C83">
        <v>15.1</v>
      </c>
      <c r="D83">
        <v>20573976</v>
      </c>
      <c r="J83">
        <f t="shared" si="4"/>
        <v>0</v>
      </c>
      <c r="K83">
        <f t="shared" si="4"/>
        <v>0</v>
      </c>
      <c r="L83">
        <f t="shared" si="5"/>
        <v>0</v>
      </c>
      <c r="M83">
        <f t="shared" si="5"/>
        <v>0</v>
      </c>
      <c r="P83" s="5">
        <f t="shared" si="6"/>
        <v>20573976</v>
      </c>
    </row>
    <row r="84" spans="1:16" x14ac:dyDescent="0.25">
      <c r="A84" s="1">
        <v>43668</v>
      </c>
      <c r="B84" s="1"/>
      <c r="C84">
        <v>14.8024</v>
      </c>
      <c r="D84">
        <v>15044495</v>
      </c>
      <c r="J84">
        <f t="shared" si="4"/>
        <v>0</v>
      </c>
      <c r="K84">
        <f t="shared" si="4"/>
        <v>0</v>
      </c>
      <c r="L84">
        <f t="shared" si="5"/>
        <v>0</v>
      </c>
      <c r="M84">
        <f t="shared" si="5"/>
        <v>0</v>
      </c>
      <c r="P84" s="5">
        <f t="shared" si="6"/>
        <v>15044495</v>
      </c>
    </row>
    <row r="85" spans="1:16" x14ac:dyDescent="0.25">
      <c r="A85" s="1">
        <v>43675</v>
      </c>
      <c r="B85" s="1"/>
      <c r="C85">
        <v>13.76</v>
      </c>
      <c r="D85">
        <v>50363581</v>
      </c>
      <c r="J85">
        <f t="shared" si="4"/>
        <v>0</v>
      </c>
      <c r="K85">
        <f t="shared" si="4"/>
        <v>0</v>
      </c>
      <c r="L85">
        <f t="shared" si="5"/>
        <v>0</v>
      </c>
      <c r="M85">
        <f t="shared" si="5"/>
        <v>0</v>
      </c>
      <c r="P85" s="5">
        <f t="shared" si="6"/>
        <v>50363581</v>
      </c>
    </row>
    <row r="86" spans="1:16" x14ac:dyDescent="0.25">
      <c r="A86" s="1">
        <v>43682</v>
      </c>
      <c r="B86" s="1"/>
      <c r="C86">
        <v>13.8588</v>
      </c>
      <c r="D86">
        <v>21776000</v>
      </c>
      <c r="J86">
        <f t="shared" si="4"/>
        <v>0</v>
      </c>
      <c r="K86">
        <f t="shared" si="4"/>
        <v>0</v>
      </c>
      <c r="L86">
        <f t="shared" si="5"/>
        <v>0</v>
      </c>
      <c r="M86">
        <f t="shared" si="5"/>
        <v>0</v>
      </c>
      <c r="P86" s="5">
        <f t="shared" si="6"/>
        <v>21776000</v>
      </c>
    </row>
    <row r="87" spans="1:16" x14ac:dyDescent="0.25">
      <c r="A87" s="1">
        <v>43689</v>
      </c>
      <c r="B87" s="1"/>
      <c r="C87">
        <v>13.21072</v>
      </c>
      <c r="D87">
        <v>38351294</v>
      </c>
      <c r="J87">
        <f t="shared" si="4"/>
        <v>0</v>
      </c>
      <c r="K87">
        <f t="shared" si="4"/>
        <v>0</v>
      </c>
      <c r="L87">
        <f t="shared" si="5"/>
        <v>0</v>
      </c>
      <c r="M87">
        <f t="shared" si="5"/>
        <v>0</v>
      </c>
      <c r="P87" s="5">
        <f t="shared" si="6"/>
        <v>38351294</v>
      </c>
    </row>
    <row r="88" spans="1:16" x14ac:dyDescent="0.25">
      <c r="A88" s="1">
        <v>43696</v>
      </c>
      <c r="B88" s="1"/>
      <c r="C88">
        <v>13.565</v>
      </c>
      <c r="D88">
        <v>46930931</v>
      </c>
      <c r="J88">
        <f t="shared" si="4"/>
        <v>0</v>
      </c>
      <c r="K88">
        <f t="shared" si="4"/>
        <v>0</v>
      </c>
      <c r="L88">
        <f t="shared" si="5"/>
        <v>0</v>
      </c>
      <c r="M88">
        <f t="shared" si="5"/>
        <v>0</v>
      </c>
      <c r="P88" s="5">
        <f t="shared" si="6"/>
        <v>46930931</v>
      </c>
    </row>
    <row r="89" spans="1:16" x14ac:dyDescent="0.25">
      <c r="A89" s="1">
        <v>43703</v>
      </c>
      <c r="B89" s="1"/>
      <c r="C89">
        <v>13.7021</v>
      </c>
      <c r="D89">
        <v>26980092</v>
      </c>
      <c r="J89">
        <f t="shared" si="4"/>
        <v>0</v>
      </c>
      <c r="K89">
        <f t="shared" si="4"/>
        <v>0</v>
      </c>
      <c r="L89">
        <f t="shared" si="5"/>
        <v>0</v>
      </c>
      <c r="M89">
        <f t="shared" si="5"/>
        <v>0</v>
      </c>
      <c r="P89" s="5">
        <f t="shared" si="6"/>
        <v>26980092</v>
      </c>
    </row>
    <row r="90" spans="1:16" x14ac:dyDescent="0.25">
      <c r="A90" s="1">
        <v>43710</v>
      </c>
      <c r="B90" s="1"/>
      <c r="C90">
        <v>14.28</v>
      </c>
      <c r="D90">
        <v>19445262</v>
      </c>
      <c r="J90">
        <f t="shared" si="4"/>
        <v>0</v>
      </c>
      <c r="K90">
        <f t="shared" si="4"/>
        <v>0</v>
      </c>
      <c r="L90">
        <f t="shared" si="5"/>
        <v>0</v>
      </c>
      <c r="M90">
        <f t="shared" si="5"/>
        <v>0</v>
      </c>
      <c r="P90" s="5">
        <f t="shared" si="6"/>
        <v>19445262</v>
      </c>
    </row>
    <row r="91" spans="1:16" x14ac:dyDescent="0.25">
      <c r="A91" s="1">
        <v>43717</v>
      </c>
      <c r="B91" s="1"/>
      <c r="C91">
        <v>14.805870000000001</v>
      </c>
      <c r="D91">
        <v>12368782</v>
      </c>
      <c r="J91">
        <f t="shared" si="4"/>
        <v>0</v>
      </c>
      <c r="K91">
        <f t="shared" si="4"/>
        <v>0</v>
      </c>
      <c r="L91">
        <f t="shared" si="5"/>
        <v>0</v>
      </c>
      <c r="M91">
        <f t="shared" si="5"/>
        <v>0</v>
      </c>
      <c r="P91" s="5">
        <f t="shared" si="6"/>
        <v>12368782</v>
      </c>
    </row>
    <row r="92" spans="1:16" x14ac:dyDescent="0.25">
      <c r="A92" s="1">
        <v>43724</v>
      </c>
      <c r="B92" s="1"/>
      <c r="C92">
        <v>14.83548</v>
      </c>
      <c r="D92">
        <v>19007877</v>
      </c>
      <c r="J92">
        <f t="shared" si="4"/>
        <v>0</v>
      </c>
      <c r="K92">
        <f t="shared" si="4"/>
        <v>0</v>
      </c>
      <c r="L92">
        <f t="shared" si="5"/>
        <v>0</v>
      </c>
      <c r="M92">
        <f t="shared" si="5"/>
        <v>0</v>
      </c>
      <c r="P92" s="5">
        <f t="shared" si="6"/>
        <v>19007877</v>
      </c>
    </row>
    <row r="93" spans="1:16" x14ac:dyDescent="0.25">
      <c r="A93" s="1">
        <v>43731</v>
      </c>
      <c r="B93" s="1"/>
      <c r="C93">
        <v>14.345000000000001</v>
      </c>
      <c r="D93">
        <v>20872691</v>
      </c>
      <c r="J93">
        <f t="shared" si="4"/>
        <v>0</v>
      </c>
      <c r="K93">
        <f t="shared" si="4"/>
        <v>0</v>
      </c>
      <c r="L93">
        <f t="shared" si="5"/>
        <v>0</v>
      </c>
      <c r="M93">
        <f t="shared" si="5"/>
        <v>0</v>
      </c>
      <c r="P93" s="5">
        <f t="shared" si="6"/>
        <v>20872691</v>
      </c>
    </row>
    <row r="94" spans="1:16" x14ac:dyDescent="0.25">
      <c r="A94" s="1">
        <v>43738</v>
      </c>
      <c r="B94" s="1"/>
      <c r="C94">
        <v>13.948499999999999</v>
      </c>
      <c r="D94">
        <v>13841171</v>
      </c>
      <c r="J94">
        <f t="shared" si="4"/>
        <v>0</v>
      </c>
      <c r="K94">
        <f t="shared" si="4"/>
        <v>0</v>
      </c>
      <c r="L94">
        <f t="shared" si="5"/>
        <v>0</v>
      </c>
      <c r="M94">
        <f t="shared" si="5"/>
        <v>0</v>
      </c>
      <c r="P94" s="5">
        <f t="shared" si="6"/>
        <v>13841171</v>
      </c>
    </row>
    <row r="95" spans="1:16" x14ac:dyDescent="0.25">
      <c r="A95" s="1">
        <v>43745</v>
      </c>
      <c r="B95" s="1"/>
      <c r="C95">
        <v>14.51</v>
      </c>
      <c r="D95">
        <v>14453702</v>
      </c>
      <c r="J95">
        <f t="shared" si="4"/>
        <v>0</v>
      </c>
      <c r="K95">
        <f t="shared" si="4"/>
        <v>0</v>
      </c>
      <c r="L95">
        <f t="shared" si="5"/>
        <v>0</v>
      </c>
      <c r="M95">
        <f t="shared" si="5"/>
        <v>0</v>
      </c>
      <c r="P95" s="5">
        <f t="shared" si="6"/>
        <v>14453702</v>
      </c>
    </row>
    <row r="96" spans="1:16" x14ac:dyDescent="0.25">
      <c r="A96" s="1">
        <v>43752</v>
      </c>
      <c r="B96" s="1"/>
      <c r="C96">
        <v>14.775</v>
      </c>
      <c r="D96">
        <v>15481456</v>
      </c>
      <c r="J96">
        <f t="shared" si="4"/>
        <v>0</v>
      </c>
      <c r="K96">
        <f t="shared" si="4"/>
        <v>0</v>
      </c>
      <c r="L96">
        <f t="shared" si="5"/>
        <v>0</v>
      </c>
      <c r="M96">
        <f t="shared" si="5"/>
        <v>0</v>
      </c>
      <c r="P96" s="5">
        <f t="shared" si="6"/>
        <v>15481456</v>
      </c>
    </row>
    <row r="97" spans="1:16" x14ac:dyDescent="0.25">
      <c r="A97" s="1">
        <v>43759</v>
      </c>
      <c r="B97" s="1"/>
      <c r="C97">
        <v>15.0997</v>
      </c>
      <c r="D97">
        <v>18279042</v>
      </c>
      <c r="J97">
        <f t="shared" si="4"/>
        <v>0</v>
      </c>
      <c r="K97">
        <f t="shared" si="4"/>
        <v>0</v>
      </c>
      <c r="L97">
        <f t="shared" si="5"/>
        <v>0</v>
      </c>
      <c r="M97">
        <f t="shared" si="5"/>
        <v>0</v>
      </c>
      <c r="P97" s="5">
        <f t="shared" si="6"/>
        <v>18279042</v>
      </c>
    </row>
    <row r="98" spans="1:16" x14ac:dyDescent="0.25">
      <c r="A98" s="1">
        <v>43766</v>
      </c>
      <c r="B98" s="1"/>
      <c r="C98">
        <v>14.94</v>
      </c>
      <c r="D98">
        <v>14284735</v>
      </c>
      <c r="J98">
        <f t="shared" si="4"/>
        <v>0</v>
      </c>
      <c r="K98">
        <f t="shared" si="4"/>
        <v>0</v>
      </c>
      <c r="L98">
        <f t="shared" si="5"/>
        <v>0</v>
      </c>
      <c r="M98">
        <f t="shared" si="5"/>
        <v>0</v>
      </c>
      <c r="P98" s="5">
        <f t="shared" si="6"/>
        <v>14284735</v>
      </c>
    </row>
    <row r="99" spans="1:16" x14ac:dyDescent="0.25">
      <c r="A99" s="1">
        <v>43773</v>
      </c>
      <c r="B99" s="1"/>
      <c r="C99">
        <v>15.09065</v>
      </c>
      <c r="D99">
        <v>12362771</v>
      </c>
      <c r="J99">
        <f t="shared" si="4"/>
        <v>0</v>
      </c>
      <c r="K99">
        <f t="shared" si="4"/>
        <v>0</v>
      </c>
      <c r="L99">
        <f t="shared" si="5"/>
        <v>0</v>
      </c>
      <c r="M99">
        <f t="shared" si="5"/>
        <v>0</v>
      </c>
      <c r="P99" s="5">
        <f t="shared" si="6"/>
        <v>12362771</v>
      </c>
    </row>
    <row r="100" spans="1:16" x14ac:dyDescent="0.25">
      <c r="A100" s="1">
        <v>43780</v>
      </c>
      <c r="B100" s="1"/>
      <c r="C100">
        <v>15.099919999999999</v>
      </c>
      <c r="D100">
        <v>16195917</v>
      </c>
      <c r="J100">
        <f t="shared" si="4"/>
        <v>0</v>
      </c>
      <c r="K100">
        <f t="shared" si="4"/>
        <v>0</v>
      </c>
      <c r="L100">
        <f t="shared" si="5"/>
        <v>0</v>
      </c>
      <c r="M100">
        <f t="shared" si="5"/>
        <v>0</v>
      </c>
      <c r="P100" s="5">
        <f t="shared" si="6"/>
        <v>16195917</v>
      </c>
    </row>
    <row r="101" spans="1:16" x14ac:dyDescent="0.25">
      <c r="A101" s="1">
        <v>43787</v>
      </c>
      <c r="B101" s="1"/>
      <c r="C101">
        <v>15.12045</v>
      </c>
      <c r="D101">
        <v>12093928</v>
      </c>
      <c r="J101">
        <f t="shared" si="4"/>
        <v>0</v>
      </c>
      <c r="K101">
        <f t="shared" si="4"/>
        <v>0</v>
      </c>
      <c r="L101">
        <f t="shared" si="5"/>
        <v>0</v>
      </c>
      <c r="M101">
        <f t="shared" si="5"/>
        <v>0</v>
      </c>
      <c r="P101" s="5">
        <f t="shared" si="6"/>
        <v>12093928</v>
      </c>
    </row>
    <row r="102" spans="1:16" x14ac:dyDescent="0.25">
      <c r="A102" s="1">
        <v>43794</v>
      </c>
      <c r="B102" s="1"/>
      <c r="C102">
        <v>14.615</v>
      </c>
      <c r="D102">
        <v>21231211</v>
      </c>
      <c r="J102">
        <f t="shared" si="4"/>
        <v>0</v>
      </c>
      <c r="K102">
        <f t="shared" si="4"/>
        <v>0</v>
      </c>
      <c r="L102">
        <f t="shared" si="5"/>
        <v>0</v>
      </c>
      <c r="M102">
        <f t="shared" si="5"/>
        <v>0</v>
      </c>
      <c r="P102" s="5">
        <f t="shared" si="6"/>
        <v>21231211</v>
      </c>
    </row>
    <row r="103" spans="1:16" x14ac:dyDescent="0.25">
      <c r="A103" s="1">
        <v>43801</v>
      </c>
      <c r="B103" s="1"/>
      <c r="C103">
        <v>14.89</v>
      </c>
      <c r="D103">
        <v>18250556</v>
      </c>
      <c r="J103">
        <f t="shared" si="4"/>
        <v>0</v>
      </c>
      <c r="K103">
        <f t="shared" si="4"/>
        <v>0</v>
      </c>
      <c r="L103">
        <f t="shared" si="5"/>
        <v>0</v>
      </c>
      <c r="M103">
        <f t="shared" si="5"/>
        <v>0</v>
      </c>
      <c r="P103" s="5">
        <f t="shared" si="6"/>
        <v>18250556</v>
      </c>
    </row>
    <row r="104" spans="1:16" x14ac:dyDescent="0.25">
      <c r="A104" s="1">
        <v>43808</v>
      </c>
      <c r="B104" s="1"/>
      <c r="C104">
        <v>15.5</v>
      </c>
      <c r="D104">
        <v>26462114</v>
      </c>
      <c r="J104">
        <f t="shared" si="4"/>
        <v>0</v>
      </c>
      <c r="K104">
        <f t="shared" si="4"/>
        <v>0</v>
      </c>
      <c r="L104">
        <f t="shared" si="5"/>
        <v>0</v>
      </c>
      <c r="M104">
        <f t="shared" si="5"/>
        <v>0</v>
      </c>
      <c r="P104" s="5">
        <f t="shared" si="6"/>
        <v>26462114</v>
      </c>
    </row>
    <row r="105" spans="1:16" x14ac:dyDescent="0.25">
      <c r="A105" s="1">
        <v>43815</v>
      </c>
      <c r="B105" s="1"/>
      <c r="C105">
        <v>15.97</v>
      </c>
      <c r="D105">
        <v>21643879</v>
      </c>
      <c r="J105">
        <f t="shared" si="4"/>
        <v>0</v>
      </c>
      <c r="K105">
        <f t="shared" si="4"/>
        <v>0</v>
      </c>
      <c r="L105">
        <f t="shared" si="5"/>
        <v>0</v>
      </c>
      <c r="M105">
        <f t="shared" si="5"/>
        <v>0</v>
      </c>
      <c r="P105" s="5">
        <f t="shared" si="6"/>
        <v>21643879</v>
      </c>
    </row>
    <row r="106" spans="1:16" x14ac:dyDescent="0.25">
      <c r="A106" s="1">
        <v>43822</v>
      </c>
      <c r="B106" s="1"/>
      <c r="C106">
        <v>16.392869999999998</v>
      </c>
      <c r="D106">
        <v>5764578</v>
      </c>
      <c r="J106">
        <f t="shared" si="4"/>
        <v>0</v>
      </c>
      <c r="K106">
        <f t="shared" si="4"/>
        <v>0</v>
      </c>
      <c r="L106">
        <f t="shared" si="5"/>
        <v>0</v>
      </c>
      <c r="M106">
        <f t="shared" si="5"/>
        <v>0</v>
      </c>
      <c r="P106" s="5">
        <f t="shared" si="6"/>
        <v>5764578</v>
      </c>
    </row>
    <row r="107" spans="1:16" x14ac:dyDescent="0.25">
      <c r="A107" s="1">
        <v>43829</v>
      </c>
      <c r="B107" s="1"/>
      <c r="C107">
        <v>16.510000000000002</v>
      </c>
      <c r="D107">
        <v>25551476</v>
      </c>
      <c r="J107">
        <f t="shared" si="4"/>
        <v>0</v>
      </c>
      <c r="K107">
        <f t="shared" si="4"/>
        <v>0</v>
      </c>
      <c r="L107">
        <f t="shared" si="5"/>
        <v>0</v>
      </c>
      <c r="M107">
        <f t="shared" si="5"/>
        <v>0</v>
      </c>
      <c r="P107" s="5">
        <f t="shared" si="6"/>
        <v>25551476</v>
      </c>
    </row>
    <row r="108" spans="1:16" x14ac:dyDescent="0.25">
      <c r="A108" s="1">
        <v>43836</v>
      </c>
      <c r="B108" s="1"/>
      <c r="C108">
        <v>16.953399999999998</v>
      </c>
      <c r="D108">
        <v>16620911</v>
      </c>
      <c r="J108">
        <f t="shared" si="4"/>
        <v>0</v>
      </c>
      <c r="K108">
        <f t="shared" si="4"/>
        <v>0</v>
      </c>
      <c r="L108">
        <f t="shared" si="5"/>
        <v>0</v>
      </c>
      <c r="M108">
        <f t="shared" si="5"/>
        <v>0</v>
      </c>
      <c r="P108" s="5">
        <f t="shared" si="6"/>
        <v>16620911</v>
      </c>
    </row>
    <row r="109" spans="1:16" x14ac:dyDescent="0.25">
      <c r="A109" s="1">
        <v>43843</v>
      </c>
      <c r="B109" s="1"/>
      <c r="C109">
        <v>17.225000000000001</v>
      </c>
      <c r="D109">
        <v>29919572</v>
      </c>
      <c r="J109">
        <f t="shared" si="4"/>
        <v>0</v>
      </c>
      <c r="K109">
        <f t="shared" si="4"/>
        <v>0</v>
      </c>
      <c r="L109">
        <f t="shared" si="5"/>
        <v>0</v>
      </c>
      <c r="M109">
        <f t="shared" si="5"/>
        <v>0</v>
      </c>
      <c r="P109" s="5">
        <f t="shared" si="6"/>
        <v>29919572</v>
      </c>
    </row>
    <row r="110" spans="1:16" x14ac:dyDescent="0.25">
      <c r="A110" s="1">
        <v>43850</v>
      </c>
      <c r="B110" s="1"/>
      <c r="C110">
        <v>17.214469999999999</v>
      </c>
      <c r="D110">
        <v>18322007</v>
      </c>
      <c r="J110">
        <f t="shared" si="4"/>
        <v>0</v>
      </c>
      <c r="K110">
        <f t="shared" si="4"/>
        <v>0</v>
      </c>
      <c r="L110">
        <f t="shared" si="5"/>
        <v>0</v>
      </c>
      <c r="M110">
        <f t="shared" si="5"/>
        <v>0</v>
      </c>
      <c r="P110" s="5">
        <f t="shared" si="6"/>
        <v>18322007</v>
      </c>
    </row>
    <row r="111" spans="1:16" x14ac:dyDescent="0.25">
      <c r="A111" s="1">
        <v>43857</v>
      </c>
      <c r="B111" s="1"/>
      <c r="C111">
        <v>16</v>
      </c>
      <c r="D111">
        <v>22014776</v>
      </c>
      <c r="J111">
        <f t="shared" si="4"/>
        <v>0</v>
      </c>
      <c r="K111">
        <f t="shared" si="4"/>
        <v>0</v>
      </c>
      <c r="L111">
        <f t="shared" si="5"/>
        <v>0</v>
      </c>
      <c r="M111">
        <f t="shared" si="5"/>
        <v>0</v>
      </c>
      <c r="P111" s="5">
        <f t="shared" si="6"/>
        <v>22014776</v>
      </c>
    </row>
    <row r="112" spans="1:16" x14ac:dyDescent="0.25">
      <c r="A112" s="1">
        <v>43864</v>
      </c>
      <c r="B112" s="1"/>
      <c r="C112">
        <v>15.887449999999999</v>
      </c>
      <c r="D112">
        <v>21968933</v>
      </c>
      <c r="J112">
        <f t="shared" si="4"/>
        <v>0</v>
      </c>
      <c r="K112">
        <f t="shared" si="4"/>
        <v>0</v>
      </c>
      <c r="L112">
        <f t="shared" si="5"/>
        <v>0</v>
      </c>
      <c r="M112">
        <f t="shared" si="5"/>
        <v>0</v>
      </c>
      <c r="P112" s="5">
        <f t="shared" si="6"/>
        <v>21968933</v>
      </c>
    </row>
    <row r="113" spans="1:16" x14ac:dyDescent="0.25">
      <c r="A113" s="1">
        <v>43871</v>
      </c>
      <c r="B113" s="1"/>
      <c r="C113">
        <v>15.9</v>
      </c>
      <c r="D113">
        <v>22706442</v>
      </c>
      <c r="J113">
        <f t="shared" si="4"/>
        <v>0</v>
      </c>
      <c r="K113">
        <f t="shared" si="4"/>
        <v>0</v>
      </c>
      <c r="L113">
        <f t="shared" si="5"/>
        <v>0</v>
      </c>
      <c r="M113">
        <f t="shared" si="5"/>
        <v>0</v>
      </c>
      <c r="P113" s="5">
        <f t="shared" si="6"/>
        <v>22706442</v>
      </c>
    </row>
    <row r="114" spans="1:16" x14ac:dyDescent="0.25">
      <c r="A114" s="1">
        <v>43878</v>
      </c>
      <c r="B114" s="1"/>
      <c r="C114">
        <v>15.83</v>
      </c>
      <c r="D114">
        <v>13891592</v>
      </c>
      <c r="J114">
        <f t="shared" si="4"/>
        <v>0</v>
      </c>
      <c r="K114">
        <f t="shared" si="4"/>
        <v>0</v>
      </c>
      <c r="L114">
        <f t="shared" si="5"/>
        <v>0</v>
      </c>
      <c r="M114">
        <f t="shared" si="5"/>
        <v>0</v>
      </c>
      <c r="P114" s="5">
        <f t="shared" si="6"/>
        <v>13891592</v>
      </c>
    </row>
    <row r="115" spans="1:16" x14ac:dyDescent="0.25">
      <c r="A115" s="1">
        <v>43885</v>
      </c>
      <c r="B115" s="1"/>
      <c r="C115">
        <v>14.065</v>
      </c>
      <c r="D115">
        <v>31879085</v>
      </c>
      <c r="J115">
        <f t="shared" si="4"/>
        <v>0</v>
      </c>
      <c r="K115">
        <f t="shared" si="4"/>
        <v>0</v>
      </c>
      <c r="L115">
        <f t="shared" si="5"/>
        <v>0</v>
      </c>
      <c r="M115">
        <f t="shared" si="5"/>
        <v>0</v>
      </c>
      <c r="P115" s="5">
        <f t="shared" si="6"/>
        <v>31879085</v>
      </c>
    </row>
    <row r="116" spans="1:16" x14ac:dyDescent="0.25">
      <c r="A116" s="1">
        <v>43892</v>
      </c>
      <c r="B116" s="1"/>
      <c r="C116">
        <v>13.1228</v>
      </c>
      <c r="D116">
        <v>41591762</v>
      </c>
      <c r="J116">
        <f t="shared" si="4"/>
        <v>0</v>
      </c>
      <c r="K116">
        <f t="shared" si="4"/>
        <v>0</v>
      </c>
      <c r="L116">
        <f t="shared" si="5"/>
        <v>0</v>
      </c>
      <c r="M116">
        <f t="shared" si="5"/>
        <v>0</v>
      </c>
      <c r="P116" s="5">
        <f t="shared" si="6"/>
        <v>41591762</v>
      </c>
    </row>
    <row r="117" spans="1:16" x14ac:dyDescent="0.25">
      <c r="A117" s="1">
        <v>43899</v>
      </c>
      <c r="B117" s="1"/>
      <c r="C117">
        <v>10.8</v>
      </c>
      <c r="D117">
        <v>107129925</v>
      </c>
      <c r="J117">
        <f t="shared" si="4"/>
        <v>0</v>
      </c>
      <c r="K117">
        <f t="shared" si="4"/>
        <v>0</v>
      </c>
      <c r="L117">
        <f t="shared" si="5"/>
        <v>0</v>
      </c>
      <c r="M117" t="str">
        <f t="shared" si="5"/>
        <v>ВЫБРОС</v>
      </c>
      <c r="P117" s="5">
        <f t="shared" si="6"/>
        <v>73789444.75</v>
      </c>
    </row>
    <row r="118" spans="1:16" x14ac:dyDescent="0.25">
      <c r="A118" s="1">
        <v>43906</v>
      </c>
      <c r="B118" s="1"/>
      <c r="C118">
        <v>9.7200000000000006</v>
      </c>
      <c r="D118">
        <v>69835660</v>
      </c>
      <c r="J118">
        <f t="shared" si="4"/>
        <v>0</v>
      </c>
      <c r="K118">
        <f t="shared" si="4"/>
        <v>0</v>
      </c>
      <c r="L118">
        <f t="shared" si="5"/>
        <v>0</v>
      </c>
      <c r="M118">
        <f t="shared" si="5"/>
        <v>0</v>
      </c>
      <c r="P118" s="5">
        <f t="shared" si="6"/>
        <v>69835660</v>
      </c>
    </row>
    <row r="119" spans="1:16" x14ac:dyDescent="0.25">
      <c r="A119" s="1">
        <v>43913</v>
      </c>
      <c r="B119" s="1"/>
      <c r="C119">
        <v>8.9640000000000004</v>
      </c>
      <c r="D119">
        <v>43416510</v>
      </c>
      <c r="J119">
        <f t="shared" si="4"/>
        <v>0</v>
      </c>
      <c r="K119">
        <f t="shared" si="4"/>
        <v>0</v>
      </c>
      <c r="L119">
        <f t="shared" si="5"/>
        <v>0</v>
      </c>
      <c r="M119">
        <f t="shared" si="5"/>
        <v>0</v>
      </c>
      <c r="P119" s="5">
        <f t="shared" si="6"/>
        <v>43416510</v>
      </c>
    </row>
    <row r="120" spans="1:16" x14ac:dyDescent="0.25">
      <c r="A120" s="1">
        <v>43920</v>
      </c>
      <c r="B120" s="1"/>
      <c r="C120">
        <v>9.5943000000000005</v>
      </c>
      <c r="D120">
        <v>34120875</v>
      </c>
      <c r="J120">
        <f t="shared" si="4"/>
        <v>0</v>
      </c>
      <c r="K120">
        <f t="shared" si="4"/>
        <v>0</v>
      </c>
      <c r="L120">
        <f t="shared" si="5"/>
        <v>0</v>
      </c>
      <c r="M120">
        <f t="shared" si="5"/>
        <v>0</v>
      </c>
      <c r="P120" s="5">
        <f t="shared" si="6"/>
        <v>34120875</v>
      </c>
    </row>
    <row r="121" spans="1:16" x14ac:dyDescent="0.25">
      <c r="A121" s="1">
        <v>43927</v>
      </c>
      <c r="B121" s="1"/>
      <c r="C121">
        <v>10.93</v>
      </c>
      <c r="D121">
        <v>20747351</v>
      </c>
      <c r="J121">
        <f t="shared" si="4"/>
        <v>0</v>
      </c>
      <c r="K121">
        <f t="shared" si="4"/>
        <v>0</v>
      </c>
      <c r="L121">
        <f t="shared" si="5"/>
        <v>0</v>
      </c>
      <c r="M121">
        <f t="shared" si="5"/>
        <v>0</v>
      </c>
      <c r="P121" s="5">
        <f t="shared" si="6"/>
        <v>20747351</v>
      </c>
    </row>
    <row r="122" spans="1:16" x14ac:dyDescent="0.25">
      <c r="A122" s="1">
        <v>43934</v>
      </c>
      <c r="B122" s="1"/>
      <c r="C122">
        <v>10.33</v>
      </c>
      <c r="D122">
        <v>36186370</v>
      </c>
      <c r="J122">
        <f t="shared" si="4"/>
        <v>0</v>
      </c>
      <c r="K122">
        <f t="shared" si="4"/>
        <v>0</v>
      </c>
      <c r="L122">
        <f t="shared" si="5"/>
        <v>0</v>
      </c>
      <c r="M122">
        <f t="shared" si="5"/>
        <v>0</v>
      </c>
      <c r="P122" s="5">
        <f t="shared" si="6"/>
        <v>36186370</v>
      </c>
    </row>
    <row r="123" spans="1:16" x14ac:dyDescent="0.25">
      <c r="A123" s="1">
        <v>43941</v>
      </c>
      <c r="B123" s="1"/>
      <c r="C123">
        <v>10.1</v>
      </c>
      <c r="D123">
        <v>22229052</v>
      </c>
      <c r="J123">
        <f t="shared" si="4"/>
        <v>0</v>
      </c>
      <c r="K123">
        <f t="shared" si="4"/>
        <v>0</v>
      </c>
      <c r="L123">
        <f t="shared" si="5"/>
        <v>0</v>
      </c>
      <c r="M123">
        <f t="shared" si="5"/>
        <v>0</v>
      </c>
      <c r="P123" s="5">
        <f t="shared" si="6"/>
        <v>22229052</v>
      </c>
    </row>
    <row r="124" spans="1:16" x14ac:dyDescent="0.25">
      <c r="A124" s="1">
        <v>43948</v>
      </c>
      <c r="B124" s="1"/>
      <c r="C124">
        <v>10.39</v>
      </c>
      <c r="D124">
        <v>21196287</v>
      </c>
      <c r="J124">
        <f t="shared" si="4"/>
        <v>0</v>
      </c>
      <c r="K124">
        <f t="shared" si="4"/>
        <v>0</v>
      </c>
      <c r="L124">
        <f t="shared" si="5"/>
        <v>0</v>
      </c>
      <c r="M124">
        <f t="shared" si="5"/>
        <v>0</v>
      </c>
      <c r="P124" s="5">
        <f t="shared" si="6"/>
        <v>21196287</v>
      </c>
    </row>
    <row r="125" spans="1:16" x14ac:dyDescent="0.25">
      <c r="A125" s="1">
        <v>43955</v>
      </c>
      <c r="B125" s="1"/>
      <c r="C125">
        <v>10.565</v>
      </c>
      <c r="D125">
        <v>12418481</v>
      </c>
      <c r="J125">
        <f t="shared" si="4"/>
        <v>0</v>
      </c>
      <c r="K125">
        <f t="shared" si="4"/>
        <v>0</v>
      </c>
      <c r="L125">
        <f t="shared" si="5"/>
        <v>0</v>
      </c>
      <c r="M125">
        <f t="shared" si="5"/>
        <v>0</v>
      </c>
      <c r="P125" s="5">
        <f t="shared" si="6"/>
        <v>12418481</v>
      </c>
    </row>
    <row r="126" spans="1:16" x14ac:dyDescent="0.25">
      <c r="A126" s="1">
        <v>43962</v>
      </c>
      <c r="B126" s="1"/>
      <c r="C126">
        <v>9.9779999999999998</v>
      </c>
      <c r="D126">
        <v>24231690</v>
      </c>
      <c r="J126">
        <f t="shared" si="4"/>
        <v>0</v>
      </c>
      <c r="K126">
        <f t="shared" si="4"/>
        <v>0</v>
      </c>
      <c r="L126">
        <f t="shared" si="5"/>
        <v>0</v>
      </c>
      <c r="M126">
        <f t="shared" si="5"/>
        <v>0</v>
      </c>
      <c r="P126" s="5">
        <f t="shared" si="6"/>
        <v>24231690</v>
      </c>
    </row>
    <row r="127" spans="1:16" x14ac:dyDescent="0.25">
      <c r="A127" s="1">
        <v>43969</v>
      </c>
      <c r="B127" s="1"/>
      <c r="C127">
        <v>10.5007</v>
      </c>
      <c r="D127">
        <v>27210810</v>
      </c>
      <c r="J127">
        <f t="shared" si="4"/>
        <v>0</v>
      </c>
      <c r="K127">
        <f t="shared" si="4"/>
        <v>0</v>
      </c>
      <c r="L127">
        <f t="shared" si="5"/>
        <v>0</v>
      </c>
      <c r="M127">
        <f t="shared" si="5"/>
        <v>0</v>
      </c>
      <c r="P127" s="5">
        <f t="shared" si="6"/>
        <v>27210810</v>
      </c>
    </row>
    <row r="128" spans="1:16" x14ac:dyDescent="0.25">
      <c r="A128" s="1">
        <v>43976</v>
      </c>
      <c r="B128" s="1"/>
      <c r="C128">
        <v>11.390510000000001</v>
      </c>
      <c r="D128">
        <v>78666578</v>
      </c>
      <c r="J128">
        <f t="shared" si="4"/>
        <v>0</v>
      </c>
      <c r="K128">
        <f t="shared" si="4"/>
        <v>0</v>
      </c>
      <c r="L128">
        <f t="shared" si="5"/>
        <v>0</v>
      </c>
      <c r="M128" t="str">
        <f t="shared" si="5"/>
        <v>ВЫБРОС</v>
      </c>
      <c r="P128" s="5">
        <f t="shared" si="6"/>
        <v>73789444.75</v>
      </c>
    </row>
    <row r="129" spans="1:16" x14ac:dyDescent="0.25">
      <c r="A129" s="1">
        <v>43983</v>
      </c>
      <c r="B129" s="1"/>
      <c r="C129">
        <v>12.89</v>
      </c>
      <c r="D129">
        <v>31316282</v>
      </c>
      <c r="J129">
        <f t="shared" si="4"/>
        <v>0</v>
      </c>
      <c r="K129">
        <f t="shared" si="4"/>
        <v>0</v>
      </c>
      <c r="L129">
        <f t="shared" si="5"/>
        <v>0</v>
      </c>
      <c r="M129">
        <f t="shared" si="5"/>
        <v>0</v>
      </c>
      <c r="P129" s="5">
        <f t="shared" si="6"/>
        <v>31316282</v>
      </c>
    </row>
    <row r="130" spans="1:16" x14ac:dyDescent="0.25">
      <c r="A130" s="1">
        <v>43990</v>
      </c>
      <c r="B130" s="1"/>
      <c r="C130">
        <v>11.994999999999999</v>
      </c>
      <c r="D130">
        <v>20575180</v>
      </c>
      <c r="J130">
        <f t="shared" si="4"/>
        <v>0</v>
      </c>
      <c r="K130">
        <f t="shared" si="4"/>
        <v>0</v>
      </c>
      <c r="L130">
        <f t="shared" si="5"/>
        <v>0</v>
      </c>
      <c r="M130">
        <f t="shared" si="5"/>
        <v>0</v>
      </c>
      <c r="P130" s="5">
        <f t="shared" si="6"/>
        <v>20575180</v>
      </c>
    </row>
    <row r="131" spans="1:16" x14ac:dyDescent="0.25">
      <c r="A131" s="1">
        <v>43997</v>
      </c>
      <c r="B131" s="1"/>
      <c r="C131">
        <v>11.752000000000001</v>
      </c>
      <c r="D131">
        <v>5546974</v>
      </c>
      <c r="J131">
        <f t="shared" si="4"/>
        <v>0</v>
      </c>
      <c r="K131">
        <f t="shared" si="4"/>
        <v>0</v>
      </c>
      <c r="L131">
        <f t="shared" si="5"/>
        <v>0</v>
      </c>
      <c r="M131">
        <f t="shared" si="5"/>
        <v>0</v>
      </c>
      <c r="P131" s="5">
        <f t="shared" si="6"/>
        <v>5546974</v>
      </c>
    </row>
    <row r="132" spans="1:16" x14ac:dyDescent="0.25">
      <c r="A132" s="1">
        <v>44109</v>
      </c>
      <c r="B132" s="1"/>
      <c r="C132">
        <v>10.71</v>
      </c>
      <c r="D132">
        <v>3559976</v>
      </c>
      <c r="J132">
        <f t="shared" ref="J132:K150" si="7">IF(C132&lt;H$6,"ВЫБРОС",0)</f>
        <v>0</v>
      </c>
      <c r="K132">
        <f t="shared" si="7"/>
        <v>0</v>
      </c>
      <c r="L132">
        <f t="shared" ref="L132:M150" si="8">IF(C132&gt;H$8,"ВЫБРОС",0)</f>
        <v>0</v>
      </c>
      <c r="M132">
        <f t="shared" si="8"/>
        <v>0</v>
      </c>
      <c r="P132" s="5">
        <f t="shared" ref="P132:P150" si="9">IF(M132=0,D132,$I$8)</f>
        <v>3559976</v>
      </c>
    </row>
    <row r="133" spans="1:16" x14ac:dyDescent="0.25">
      <c r="A133" s="1">
        <v>44116</v>
      </c>
      <c r="B133" s="1"/>
      <c r="C133">
        <v>10.33</v>
      </c>
      <c r="D133">
        <v>37591938</v>
      </c>
      <c r="J133">
        <f t="shared" si="7"/>
        <v>0</v>
      </c>
      <c r="K133">
        <f t="shared" si="7"/>
        <v>0</v>
      </c>
      <c r="L133">
        <f t="shared" si="8"/>
        <v>0</v>
      </c>
      <c r="M133">
        <f t="shared" si="8"/>
        <v>0</v>
      </c>
      <c r="P133" s="5">
        <f t="shared" si="9"/>
        <v>37591938</v>
      </c>
    </row>
    <row r="134" spans="1:16" x14ac:dyDescent="0.25">
      <c r="A134" s="1">
        <v>44123</v>
      </c>
      <c r="B134" s="1"/>
      <c r="C134">
        <v>11.2067</v>
      </c>
      <c r="D134">
        <v>25239286</v>
      </c>
      <c r="J134">
        <f t="shared" si="7"/>
        <v>0</v>
      </c>
      <c r="K134">
        <f t="shared" si="7"/>
        <v>0</v>
      </c>
      <c r="L134">
        <f t="shared" si="8"/>
        <v>0</v>
      </c>
      <c r="M134">
        <f t="shared" si="8"/>
        <v>0</v>
      </c>
      <c r="P134" s="5">
        <f t="shared" si="9"/>
        <v>25239286</v>
      </c>
    </row>
    <row r="135" spans="1:16" x14ac:dyDescent="0.25">
      <c r="A135" s="1">
        <v>44130</v>
      </c>
      <c r="B135" s="1"/>
      <c r="C135">
        <v>10.282349999999999</v>
      </c>
      <c r="D135">
        <v>29229854</v>
      </c>
      <c r="J135">
        <f t="shared" si="7"/>
        <v>0</v>
      </c>
      <c r="K135">
        <f t="shared" si="7"/>
        <v>0</v>
      </c>
      <c r="L135">
        <f t="shared" si="8"/>
        <v>0</v>
      </c>
      <c r="M135">
        <f t="shared" si="8"/>
        <v>0</v>
      </c>
      <c r="P135" s="5">
        <f t="shared" si="9"/>
        <v>29229854</v>
      </c>
    </row>
    <row r="136" spans="1:16" x14ac:dyDescent="0.25">
      <c r="A136" s="1">
        <v>44137</v>
      </c>
      <c r="B136" s="1"/>
      <c r="C136">
        <v>11.28</v>
      </c>
      <c r="D136">
        <v>45421682</v>
      </c>
      <c r="J136">
        <f t="shared" si="7"/>
        <v>0</v>
      </c>
      <c r="K136">
        <f t="shared" si="7"/>
        <v>0</v>
      </c>
      <c r="L136">
        <f t="shared" si="8"/>
        <v>0</v>
      </c>
      <c r="M136">
        <f t="shared" si="8"/>
        <v>0</v>
      </c>
      <c r="P136" s="5">
        <f t="shared" si="9"/>
        <v>45421682</v>
      </c>
    </row>
    <row r="137" spans="1:16" x14ac:dyDescent="0.25">
      <c r="A137" s="1">
        <v>44144</v>
      </c>
      <c r="B137" s="1"/>
      <c r="C137">
        <v>12.93</v>
      </c>
      <c r="D137">
        <v>147470342</v>
      </c>
      <c r="J137">
        <f t="shared" si="7"/>
        <v>0</v>
      </c>
      <c r="K137">
        <f t="shared" si="7"/>
        <v>0</v>
      </c>
      <c r="L137">
        <f t="shared" si="8"/>
        <v>0</v>
      </c>
      <c r="M137" t="str">
        <f t="shared" si="8"/>
        <v>ВЫБРОС</v>
      </c>
      <c r="P137" s="5">
        <f t="shared" si="9"/>
        <v>73789444.75</v>
      </c>
    </row>
    <row r="138" spans="1:16" x14ac:dyDescent="0.25">
      <c r="A138" s="1">
        <v>44151</v>
      </c>
      <c r="B138" s="1"/>
      <c r="C138">
        <v>12.93</v>
      </c>
      <c r="D138">
        <v>21670453</v>
      </c>
      <c r="J138">
        <f t="shared" si="7"/>
        <v>0</v>
      </c>
      <c r="K138">
        <f t="shared" si="7"/>
        <v>0</v>
      </c>
      <c r="L138">
        <f t="shared" si="8"/>
        <v>0</v>
      </c>
      <c r="M138">
        <f t="shared" si="8"/>
        <v>0</v>
      </c>
      <c r="P138" s="5">
        <f t="shared" si="9"/>
        <v>21670453</v>
      </c>
    </row>
    <row r="139" spans="1:16" x14ac:dyDescent="0.25">
      <c r="A139" s="1">
        <v>44158</v>
      </c>
      <c r="B139" s="1"/>
      <c r="C139">
        <v>13.595000000000001</v>
      </c>
      <c r="D139">
        <v>23392085</v>
      </c>
      <c r="J139">
        <f t="shared" si="7"/>
        <v>0</v>
      </c>
      <c r="K139">
        <f t="shared" si="7"/>
        <v>0</v>
      </c>
      <c r="L139">
        <f t="shared" si="8"/>
        <v>0</v>
      </c>
      <c r="M139">
        <f t="shared" si="8"/>
        <v>0</v>
      </c>
      <c r="P139" s="5">
        <f t="shared" si="9"/>
        <v>23392085</v>
      </c>
    </row>
    <row r="140" spans="1:16" x14ac:dyDescent="0.25">
      <c r="A140" s="1">
        <v>44165</v>
      </c>
      <c r="B140" s="1"/>
      <c r="C140">
        <v>14.895160000000001</v>
      </c>
      <c r="D140">
        <v>27675961</v>
      </c>
      <c r="J140">
        <f t="shared" si="7"/>
        <v>0</v>
      </c>
      <c r="K140">
        <f t="shared" si="7"/>
        <v>0</v>
      </c>
      <c r="L140">
        <f t="shared" si="8"/>
        <v>0</v>
      </c>
      <c r="M140">
        <f t="shared" si="8"/>
        <v>0</v>
      </c>
      <c r="P140" s="5">
        <f t="shared" si="9"/>
        <v>27675961</v>
      </c>
    </row>
    <row r="141" spans="1:16" x14ac:dyDescent="0.25">
      <c r="A141" s="1">
        <v>44172</v>
      </c>
      <c r="B141" s="1"/>
      <c r="C141">
        <v>15.86</v>
      </c>
      <c r="D141">
        <v>20748412</v>
      </c>
      <c r="J141">
        <f t="shared" si="7"/>
        <v>0</v>
      </c>
      <c r="K141">
        <f t="shared" si="7"/>
        <v>0</v>
      </c>
      <c r="L141">
        <f t="shared" si="8"/>
        <v>0</v>
      </c>
      <c r="M141">
        <f t="shared" si="8"/>
        <v>0</v>
      </c>
      <c r="P141" s="5">
        <f t="shared" si="9"/>
        <v>20748412</v>
      </c>
    </row>
    <row r="142" spans="1:16" x14ac:dyDescent="0.25">
      <c r="A142" s="1">
        <v>44179</v>
      </c>
      <c r="B142" s="1"/>
      <c r="C142">
        <v>14.925000000000001</v>
      </c>
      <c r="D142">
        <v>66775511</v>
      </c>
      <c r="J142">
        <f t="shared" si="7"/>
        <v>0</v>
      </c>
      <c r="K142">
        <f t="shared" si="7"/>
        <v>0</v>
      </c>
      <c r="L142">
        <f t="shared" si="8"/>
        <v>0</v>
      </c>
      <c r="M142">
        <f t="shared" si="8"/>
        <v>0</v>
      </c>
      <c r="P142" s="5">
        <f>IF(M142=0,D142,$I$8)</f>
        <v>66775511</v>
      </c>
    </row>
    <row r="143" spans="1:16" x14ac:dyDescent="0.25">
      <c r="A143" s="1">
        <v>44186</v>
      </c>
      <c r="B143" s="1"/>
      <c r="C143">
        <v>14.62</v>
      </c>
      <c r="D143">
        <v>12659465</v>
      </c>
      <c r="J143">
        <f t="shared" si="7"/>
        <v>0</v>
      </c>
      <c r="K143">
        <f t="shared" si="7"/>
        <v>0</v>
      </c>
      <c r="L143">
        <f t="shared" si="8"/>
        <v>0</v>
      </c>
      <c r="M143">
        <f t="shared" si="8"/>
        <v>0</v>
      </c>
      <c r="P143" s="5">
        <f t="shared" si="9"/>
        <v>12659465</v>
      </c>
    </row>
    <row r="144" spans="1:16" x14ac:dyDescent="0.25">
      <c r="A144" s="1">
        <v>44193</v>
      </c>
      <c r="B144" s="1"/>
      <c r="C144">
        <v>14.52</v>
      </c>
      <c r="D144">
        <v>4257638</v>
      </c>
      <c r="J144">
        <f t="shared" si="7"/>
        <v>0</v>
      </c>
      <c r="K144">
        <f t="shared" si="7"/>
        <v>0</v>
      </c>
      <c r="L144">
        <f t="shared" si="8"/>
        <v>0</v>
      </c>
      <c r="M144">
        <f t="shared" si="8"/>
        <v>0</v>
      </c>
      <c r="P144" s="5">
        <f t="shared" si="9"/>
        <v>4257638</v>
      </c>
    </row>
    <row r="145" spans="1:16" x14ac:dyDescent="0.25">
      <c r="A145" s="1">
        <v>44200</v>
      </c>
      <c r="B145" s="1"/>
      <c r="C145">
        <v>15.615</v>
      </c>
      <c r="D145">
        <v>12682033</v>
      </c>
      <c r="J145">
        <f t="shared" si="7"/>
        <v>0</v>
      </c>
      <c r="K145">
        <f t="shared" si="7"/>
        <v>0</v>
      </c>
      <c r="L145">
        <f t="shared" si="8"/>
        <v>0</v>
      </c>
      <c r="M145">
        <f t="shared" si="8"/>
        <v>0</v>
      </c>
      <c r="P145" s="5">
        <f t="shared" si="9"/>
        <v>12682033</v>
      </c>
    </row>
    <row r="146" spans="1:16" x14ac:dyDescent="0.25">
      <c r="A146" s="1">
        <v>44207</v>
      </c>
      <c r="B146" s="1"/>
      <c r="C146">
        <v>15.1</v>
      </c>
      <c r="D146">
        <v>20904189</v>
      </c>
      <c r="J146">
        <f t="shared" si="7"/>
        <v>0</v>
      </c>
      <c r="K146">
        <f t="shared" si="7"/>
        <v>0</v>
      </c>
      <c r="L146">
        <f t="shared" si="8"/>
        <v>0</v>
      </c>
      <c r="M146">
        <f t="shared" si="8"/>
        <v>0</v>
      </c>
      <c r="P146" s="5">
        <f t="shared" si="9"/>
        <v>20904189</v>
      </c>
    </row>
    <row r="147" spans="1:16" x14ac:dyDescent="0.25">
      <c r="A147" s="1">
        <v>44214</v>
      </c>
      <c r="B147" s="1"/>
      <c r="C147">
        <v>14.27</v>
      </c>
      <c r="D147">
        <v>22577913</v>
      </c>
      <c r="J147">
        <f t="shared" si="7"/>
        <v>0</v>
      </c>
      <c r="K147">
        <f t="shared" si="7"/>
        <v>0</v>
      </c>
      <c r="L147">
        <f t="shared" si="8"/>
        <v>0</v>
      </c>
      <c r="M147">
        <f t="shared" si="8"/>
        <v>0</v>
      </c>
      <c r="P147" s="5">
        <f t="shared" si="9"/>
        <v>22577913</v>
      </c>
    </row>
    <row r="148" spans="1:16" x14ac:dyDescent="0.25">
      <c r="A148" s="1">
        <v>44221</v>
      </c>
      <c r="B148" s="1"/>
      <c r="C148">
        <v>13.76</v>
      </c>
      <c r="D148">
        <v>36610075</v>
      </c>
      <c r="J148">
        <f t="shared" si="7"/>
        <v>0</v>
      </c>
      <c r="K148">
        <f t="shared" si="7"/>
        <v>0</v>
      </c>
      <c r="L148">
        <f t="shared" si="8"/>
        <v>0</v>
      </c>
      <c r="M148">
        <f t="shared" si="8"/>
        <v>0</v>
      </c>
      <c r="P148" s="5">
        <f t="shared" si="9"/>
        <v>36610075</v>
      </c>
    </row>
    <row r="149" spans="1:16" x14ac:dyDescent="0.25">
      <c r="A149" s="1">
        <v>44228</v>
      </c>
      <c r="B149" s="1"/>
      <c r="C149">
        <v>14.6</v>
      </c>
      <c r="D149">
        <v>17851658</v>
      </c>
      <c r="J149">
        <f t="shared" si="7"/>
        <v>0</v>
      </c>
      <c r="K149">
        <f t="shared" si="7"/>
        <v>0</v>
      </c>
      <c r="L149">
        <f t="shared" si="8"/>
        <v>0</v>
      </c>
      <c r="M149">
        <f t="shared" si="8"/>
        <v>0</v>
      </c>
      <c r="P149" s="5">
        <f t="shared" si="9"/>
        <v>17851658</v>
      </c>
    </row>
    <row r="150" spans="1:16" x14ac:dyDescent="0.25">
      <c r="A150" s="1">
        <v>44235</v>
      </c>
      <c r="B150" s="1"/>
      <c r="C150">
        <v>14.41</v>
      </c>
      <c r="D150">
        <v>15061569</v>
      </c>
      <c r="J150">
        <f t="shared" si="7"/>
        <v>0</v>
      </c>
      <c r="K150">
        <f t="shared" si="7"/>
        <v>0</v>
      </c>
      <c r="L150">
        <f t="shared" si="8"/>
        <v>0</v>
      </c>
      <c r="M150">
        <f t="shared" si="8"/>
        <v>0</v>
      </c>
      <c r="P150" s="5">
        <f t="shared" si="9"/>
        <v>15061569</v>
      </c>
    </row>
    <row r="151" spans="1:16" x14ac:dyDescent="0.25">
      <c r="A151" s="1"/>
      <c r="B151" s="1"/>
      <c r="C151" s="6"/>
      <c r="P151" s="5"/>
    </row>
    <row r="152" spans="1:16" x14ac:dyDescent="0.25">
      <c r="A152" s="1"/>
      <c r="B152" s="1"/>
      <c r="C152" s="6"/>
      <c r="P152" s="5"/>
    </row>
    <row r="153" spans="1:16" x14ac:dyDescent="0.25">
      <c r="A153" s="1"/>
      <c r="B153" s="1"/>
      <c r="C153" s="6"/>
      <c r="P153" s="5"/>
    </row>
    <row r="154" spans="1:16" x14ac:dyDescent="0.25">
      <c r="A154" s="1"/>
      <c r="B154" s="1"/>
      <c r="C154" s="6"/>
      <c r="P154" s="5"/>
    </row>
    <row r="155" spans="1:16" x14ac:dyDescent="0.25">
      <c r="A155" s="1"/>
      <c r="B155" s="1"/>
      <c r="C155" s="6"/>
      <c r="P155" s="5"/>
    </row>
    <row r="156" spans="1:16" x14ac:dyDescent="0.25">
      <c r="A156" s="1"/>
      <c r="B156" s="1"/>
      <c r="C156" s="6"/>
      <c r="P156" s="5"/>
    </row>
    <row r="157" spans="1:16" x14ac:dyDescent="0.25">
      <c r="A157" s="1"/>
      <c r="B157" s="1"/>
      <c r="C157" s="6"/>
      <c r="P157" s="5"/>
    </row>
    <row r="158" spans="1:16" x14ac:dyDescent="0.25">
      <c r="A158" s="1"/>
      <c r="B158" s="1"/>
      <c r="C158" s="6"/>
      <c r="P158" s="5"/>
    </row>
    <row r="159" spans="1:16" x14ac:dyDescent="0.25">
      <c r="A159" s="1"/>
      <c r="B159" s="1"/>
      <c r="C159" s="6"/>
      <c r="P159" s="5"/>
    </row>
    <row r="160" spans="1:16" x14ac:dyDescent="0.25">
      <c r="A160" s="1"/>
      <c r="B160" s="1"/>
      <c r="C160" s="6"/>
      <c r="P160" s="5"/>
    </row>
    <row r="161" spans="1:16" x14ac:dyDescent="0.25">
      <c r="A161" s="1"/>
      <c r="B161" s="1"/>
      <c r="C161" s="6"/>
      <c r="P161" s="5"/>
    </row>
    <row r="162" spans="1:16" x14ac:dyDescent="0.25">
      <c r="A162" s="1"/>
      <c r="B162" s="1"/>
      <c r="C162" s="6"/>
      <c r="P162" s="5"/>
    </row>
    <row r="163" spans="1:16" x14ac:dyDescent="0.25">
      <c r="A163" s="1"/>
      <c r="B163" s="1"/>
      <c r="C163" s="6"/>
      <c r="P163" s="5"/>
    </row>
    <row r="164" spans="1:16" x14ac:dyDescent="0.25">
      <c r="A164" s="1"/>
      <c r="B164" s="1"/>
      <c r="C164" s="6"/>
      <c r="P164" s="5"/>
    </row>
    <row r="165" spans="1:16" x14ac:dyDescent="0.25">
      <c r="A165" s="1"/>
      <c r="B165" s="1"/>
      <c r="C165" s="6"/>
      <c r="P165" s="5"/>
    </row>
    <row r="166" spans="1:16" x14ac:dyDescent="0.25">
      <c r="A166" s="1"/>
      <c r="B166" s="1"/>
      <c r="C166" s="6"/>
      <c r="P166" s="5"/>
    </row>
    <row r="167" spans="1:16" x14ac:dyDescent="0.25">
      <c r="A167" s="1"/>
      <c r="B167" s="1"/>
      <c r="C167" s="6"/>
      <c r="P167" s="5"/>
    </row>
    <row r="168" spans="1:16" x14ac:dyDescent="0.25">
      <c r="A168" s="1"/>
      <c r="B168" s="1"/>
      <c r="C168" s="6"/>
      <c r="P168" s="5"/>
    </row>
    <row r="169" spans="1:16" x14ac:dyDescent="0.25">
      <c r="A169" s="1"/>
      <c r="B169" s="1"/>
      <c r="C169" s="6"/>
      <c r="P169" s="5"/>
    </row>
    <row r="170" spans="1:16" x14ac:dyDescent="0.25">
      <c r="A170" s="1"/>
      <c r="B170" s="1"/>
      <c r="C170" s="6"/>
      <c r="P170" s="5"/>
    </row>
    <row r="171" spans="1:16" x14ac:dyDescent="0.25">
      <c r="A171" s="1"/>
      <c r="B171" s="1"/>
      <c r="C171" s="6"/>
      <c r="P171" s="5"/>
    </row>
    <row r="172" spans="1:16" x14ac:dyDescent="0.25">
      <c r="A172" s="1"/>
      <c r="B172" s="1"/>
      <c r="C172" s="6"/>
      <c r="P172" s="5"/>
    </row>
    <row r="173" spans="1:16" x14ac:dyDescent="0.25">
      <c r="A173" s="1"/>
      <c r="B173" s="1"/>
      <c r="C173" s="6"/>
      <c r="P173" s="5"/>
    </row>
    <row r="174" spans="1:16" x14ac:dyDescent="0.25">
      <c r="A174" s="1"/>
      <c r="B174" s="1"/>
      <c r="C174" s="6"/>
      <c r="P174" s="5"/>
    </row>
    <row r="175" spans="1:16" x14ac:dyDescent="0.25">
      <c r="A175" s="1"/>
      <c r="B175" s="1"/>
      <c r="C175" s="6"/>
      <c r="P175" s="5"/>
    </row>
    <row r="176" spans="1:16" x14ac:dyDescent="0.25">
      <c r="A176" s="1"/>
      <c r="B176" s="1"/>
      <c r="C176" s="6"/>
      <c r="P176" s="5"/>
    </row>
    <row r="177" spans="1:16" x14ac:dyDescent="0.25">
      <c r="A177" s="1"/>
      <c r="B177" s="1"/>
      <c r="C177" s="6"/>
      <c r="P177" s="5"/>
    </row>
    <row r="178" spans="1:16" x14ac:dyDescent="0.25">
      <c r="A178" s="1"/>
      <c r="B178" s="1"/>
      <c r="C178" s="6"/>
      <c r="P178" s="5"/>
    </row>
    <row r="179" spans="1:16" x14ac:dyDescent="0.25">
      <c r="A179" s="1"/>
      <c r="B179" s="1"/>
      <c r="C179" s="6"/>
      <c r="P179" s="5"/>
    </row>
    <row r="180" spans="1:16" x14ac:dyDescent="0.25">
      <c r="A180" s="1"/>
      <c r="B180" s="1"/>
      <c r="C180" s="6"/>
      <c r="P180" s="5"/>
    </row>
    <row r="181" spans="1:16" x14ac:dyDescent="0.25">
      <c r="A181" s="1"/>
      <c r="B181" s="1"/>
      <c r="C181" s="6"/>
      <c r="P181" s="5"/>
    </row>
    <row r="182" spans="1:16" x14ac:dyDescent="0.25">
      <c r="A182" s="1"/>
      <c r="B182" s="1"/>
      <c r="C182" s="6"/>
      <c r="P182" s="5"/>
    </row>
    <row r="183" spans="1:16" x14ac:dyDescent="0.25">
      <c r="A183" s="1"/>
      <c r="B183" s="1"/>
      <c r="C183" s="6"/>
      <c r="P183" s="5"/>
    </row>
    <row r="184" spans="1:16" x14ac:dyDescent="0.25">
      <c r="A184" s="1"/>
      <c r="B184" s="1"/>
      <c r="C184" s="6"/>
      <c r="P184" s="5"/>
    </row>
    <row r="185" spans="1:16" x14ac:dyDescent="0.25">
      <c r="A185" s="1"/>
      <c r="B185" s="1"/>
      <c r="C185" s="6"/>
      <c r="P185" s="5"/>
    </row>
    <row r="186" spans="1:16" x14ac:dyDescent="0.25">
      <c r="A186" s="1"/>
      <c r="B186" s="1"/>
      <c r="C186" s="6"/>
      <c r="P186" s="5"/>
    </row>
    <row r="187" spans="1:16" x14ac:dyDescent="0.25">
      <c r="A187" s="1"/>
      <c r="B187" s="1"/>
      <c r="C187" s="6"/>
      <c r="P187" s="5"/>
    </row>
    <row r="188" spans="1:16" x14ac:dyDescent="0.25">
      <c r="A188" s="1"/>
      <c r="B188" s="1"/>
      <c r="C188" s="6"/>
      <c r="P188" s="5"/>
    </row>
    <row r="189" spans="1:16" x14ac:dyDescent="0.25">
      <c r="A189" s="1"/>
      <c r="B189" s="1"/>
      <c r="C189" s="6"/>
      <c r="P189" s="5"/>
    </row>
    <row r="190" spans="1:16" x14ac:dyDescent="0.25">
      <c r="A190" s="1"/>
      <c r="B190" s="1"/>
      <c r="C190" s="6"/>
      <c r="P190" s="5"/>
    </row>
    <row r="191" spans="1:16" x14ac:dyDescent="0.25">
      <c r="A191" s="1"/>
      <c r="B191" s="1"/>
      <c r="C191" s="6"/>
      <c r="P191" s="5"/>
    </row>
    <row r="192" spans="1:16" x14ac:dyDescent="0.25">
      <c r="A192" s="1"/>
      <c r="B192" s="1"/>
      <c r="C192" s="6"/>
      <c r="P192" s="5"/>
    </row>
    <row r="193" spans="1:16" x14ac:dyDescent="0.25">
      <c r="A193" s="1"/>
      <c r="B193" s="1"/>
      <c r="C193" s="6"/>
      <c r="P193" s="5"/>
    </row>
    <row r="194" spans="1:16" x14ac:dyDescent="0.25">
      <c r="A194" s="1"/>
      <c r="B194" s="1"/>
      <c r="C194" s="6"/>
      <c r="P194" s="5"/>
    </row>
    <row r="195" spans="1:16" x14ac:dyDescent="0.25">
      <c r="A195" s="1"/>
      <c r="B195" s="1"/>
      <c r="C195" s="6"/>
      <c r="P195" s="5"/>
    </row>
    <row r="196" spans="1:16" x14ac:dyDescent="0.25">
      <c r="A196" s="1"/>
      <c r="B196" s="1"/>
      <c r="C196" s="6"/>
      <c r="P196" s="5"/>
    </row>
    <row r="197" spans="1:16" x14ac:dyDescent="0.25">
      <c r="A197" s="1"/>
      <c r="B197" s="1"/>
      <c r="C197" s="6"/>
      <c r="P197" s="5"/>
    </row>
    <row r="198" spans="1:16" x14ac:dyDescent="0.25">
      <c r="A198" s="1"/>
      <c r="B198" s="1"/>
      <c r="C198" s="6"/>
      <c r="P198" s="5"/>
    </row>
    <row r="199" spans="1:16" x14ac:dyDescent="0.25">
      <c r="A199" s="1"/>
      <c r="B199" s="1"/>
      <c r="C199" s="6"/>
      <c r="P199" s="5"/>
    </row>
    <row r="200" spans="1:16" x14ac:dyDescent="0.25">
      <c r="A200" s="1"/>
      <c r="B200" s="1"/>
      <c r="C200" s="6"/>
      <c r="P200" s="5"/>
    </row>
    <row r="201" spans="1:16" x14ac:dyDescent="0.25">
      <c r="A201" s="1"/>
      <c r="B201" s="1"/>
      <c r="C201" s="6"/>
      <c r="P201" s="5"/>
    </row>
    <row r="202" spans="1:16" x14ac:dyDescent="0.25">
      <c r="A202" s="1"/>
      <c r="B202" s="1"/>
      <c r="C202" s="6"/>
      <c r="P202" s="5"/>
    </row>
    <row r="203" spans="1:16" x14ac:dyDescent="0.25">
      <c r="A203" s="1"/>
      <c r="B203" s="1"/>
      <c r="C203" s="6"/>
      <c r="P203" s="5"/>
    </row>
    <row r="204" spans="1:16" x14ac:dyDescent="0.25">
      <c r="A204" s="1"/>
      <c r="B204" s="1"/>
      <c r="C204" s="6"/>
      <c r="P204" s="5"/>
    </row>
    <row r="205" spans="1:16" x14ac:dyDescent="0.25">
      <c r="A205" s="1"/>
      <c r="B205" s="1"/>
      <c r="C205" s="6"/>
      <c r="P205" s="5"/>
    </row>
    <row r="206" spans="1:16" x14ac:dyDescent="0.25">
      <c r="A206" s="1"/>
      <c r="B206" s="1"/>
      <c r="C206" s="6"/>
      <c r="P206" s="5"/>
    </row>
    <row r="207" spans="1:16" x14ac:dyDescent="0.25">
      <c r="A207" s="1"/>
      <c r="B207" s="1"/>
      <c r="C207" s="6"/>
      <c r="P207" s="5"/>
    </row>
    <row r="208" spans="1:16" x14ac:dyDescent="0.25">
      <c r="A208" s="1"/>
      <c r="B208" s="1"/>
      <c r="C208" s="6"/>
      <c r="P208" s="5"/>
    </row>
    <row r="209" spans="1:16" x14ac:dyDescent="0.25">
      <c r="A209" s="1"/>
      <c r="B209" s="1"/>
      <c r="C209" s="6"/>
      <c r="P209" s="5"/>
    </row>
    <row r="210" spans="1:16" x14ac:dyDescent="0.25">
      <c r="A210" s="1"/>
      <c r="B210" s="1"/>
      <c r="C210" s="6"/>
      <c r="P210" s="5"/>
    </row>
    <row r="211" spans="1:16" x14ac:dyDescent="0.25">
      <c r="A211" s="1"/>
      <c r="B211" s="1"/>
      <c r="C211" s="6"/>
      <c r="P211" s="5"/>
    </row>
    <row r="212" spans="1:16" x14ac:dyDescent="0.25">
      <c r="A212" s="1"/>
      <c r="B212" s="1"/>
      <c r="C212" s="6"/>
      <c r="P212" s="5"/>
    </row>
    <row r="213" spans="1:16" x14ac:dyDescent="0.25">
      <c r="A213" s="1"/>
      <c r="B213" s="1"/>
      <c r="C213" s="6"/>
      <c r="P213" s="5"/>
    </row>
    <row r="214" spans="1:16" x14ac:dyDescent="0.25">
      <c r="A214" s="1"/>
      <c r="B214" s="1"/>
      <c r="C214" s="6"/>
      <c r="P214" s="5"/>
    </row>
    <row r="215" spans="1:16" x14ac:dyDescent="0.25">
      <c r="A215" s="1"/>
      <c r="B215" s="1"/>
      <c r="C215" s="6"/>
      <c r="P215" s="5"/>
    </row>
    <row r="216" spans="1:16" x14ac:dyDescent="0.25">
      <c r="A216" s="1"/>
      <c r="B216" s="1"/>
      <c r="C216" s="6"/>
      <c r="P216" s="5"/>
    </row>
    <row r="217" spans="1:16" x14ac:dyDescent="0.25">
      <c r="A217" s="1"/>
      <c r="B217" s="1"/>
      <c r="C217" s="6"/>
      <c r="P217" s="5"/>
    </row>
    <row r="218" spans="1:16" x14ac:dyDescent="0.25">
      <c r="A218" s="1"/>
      <c r="B218" s="1"/>
      <c r="C218" s="6"/>
      <c r="P218" s="5"/>
    </row>
    <row r="219" spans="1:16" x14ac:dyDescent="0.25">
      <c r="A219" s="1"/>
      <c r="B219" s="1"/>
      <c r="C219" s="6"/>
      <c r="P219" s="5"/>
    </row>
    <row r="220" spans="1:16" x14ac:dyDescent="0.25">
      <c r="A220" s="1"/>
      <c r="B220" s="1"/>
      <c r="C220" s="6"/>
      <c r="P220" s="5"/>
    </row>
    <row r="221" spans="1:16" x14ac:dyDescent="0.25">
      <c r="A221" s="1"/>
      <c r="B221" s="1"/>
      <c r="C221" s="6"/>
      <c r="P221" s="5"/>
    </row>
    <row r="222" spans="1:16" x14ac:dyDescent="0.25">
      <c r="A222" s="1"/>
      <c r="B222" s="1"/>
      <c r="C222" s="6"/>
      <c r="P222" s="5"/>
    </row>
    <row r="223" spans="1:16" x14ac:dyDescent="0.25">
      <c r="A223" s="1"/>
      <c r="B223" s="1"/>
      <c r="C223" s="6"/>
      <c r="P223" s="5"/>
    </row>
    <row r="224" spans="1:16" x14ac:dyDescent="0.25">
      <c r="A224" s="1"/>
      <c r="B224" s="1"/>
      <c r="C224" s="6"/>
      <c r="P224" s="5"/>
    </row>
    <row r="225" spans="1:16" x14ac:dyDescent="0.25">
      <c r="A225" s="1"/>
      <c r="B225" s="1"/>
      <c r="C225" s="6"/>
      <c r="P225" s="5"/>
    </row>
    <row r="226" spans="1:16" x14ac:dyDescent="0.25">
      <c r="A226" s="1"/>
      <c r="B226" s="1"/>
      <c r="C226" s="6"/>
      <c r="P226" s="5"/>
    </row>
    <row r="227" spans="1:16" x14ac:dyDescent="0.25">
      <c r="A227" s="1"/>
      <c r="B227" s="1"/>
      <c r="C227" s="6"/>
      <c r="P227" s="5"/>
    </row>
    <row r="228" spans="1:16" x14ac:dyDescent="0.25">
      <c r="A228" s="1"/>
      <c r="B228" s="1"/>
      <c r="C228" s="6"/>
      <c r="P228" s="5"/>
    </row>
    <row r="229" spans="1:16" x14ac:dyDescent="0.25">
      <c r="A229" s="1"/>
      <c r="B229" s="1"/>
      <c r="C229" s="6"/>
      <c r="P229" s="5"/>
    </row>
    <row r="230" spans="1:16" x14ac:dyDescent="0.25">
      <c r="A230" s="1"/>
      <c r="B230" s="1"/>
      <c r="C230" s="6"/>
      <c r="P230" s="5"/>
    </row>
    <row r="231" spans="1:16" x14ac:dyDescent="0.25">
      <c r="A231" s="1"/>
      <c r="B231" s="1"/>
      <c r="C231" s="6"/>
      <c r="P231" s="5"/>
    </row>
    <row r="232" spans="1:16" x14ac:dyDescent="0.25">
      <c r="A232" s="1"/>
      <c r="B232" s="1"/>
      <c r="C232" s="6"/>
      <c r="P232" s="5"/>
    </row>
    <row r="233" spans="1:16" x14ac:dyDescent="0.25">
      <c r="A233" s="1"/>
      <c r="B233" s="1"/>
      <c r="C233" s="6"/>
      <c r="P233" s="5"/>
    </row>
    <row r="234" spans="1:16" x14ac:dyDescent="0.25">
      <c r="A234" s="1"/>
      <c r="B234" s="1"/>
      <c r="C234" s="6"/>
      <c r="P234" s="5"/>
    </row>
    <row r="235" spans="1:16" x14ac:dyDescent="0.25">
      <c r="A235" s="1"/>
      <c r="B235" s="1"/>
      <c r="C235" s="6"/>
      <c r="P235" s="5"/>
    </row>
    <row r="236" spans="1:16" x14ac:dyDescent="0.25">
      <c r="A236" s="1"/>
      <c r="B236" s="1"/>
      <c r="C236" s="6"/>
      <c r="P236" s="5"/>
    </row>
    <row r="237" spans="1:16" x14ac:dyDescent="0.25">
      <c r="A237" s="1"/>
      <c r="B237" s="1"/>
      <c r="C237" s="6"/>
      <c r="P237" s="5"/>
    </row>
    <row r="238" spans="1:16" x14ac:dyDescent="0.25">
      <c r="A238" s="1"/>
      <c r="B238" s="1"/>
      <c r="C238" s="6"/>
      <c r="P238" s="5"/>
    </row>
    <row r="239" spans="1:16" x14ac:dyDescent="0.25">
      <c r="A239" s="1"/>
      <c r="B239" s="1"/>
      <c r="C239" s="6"/>
      <c r="P239" s="5"/>
    </row>
    <row r="240" spans="1:16" x14ac:dyDescent="0.25">
      <c r="A240" s="1"/>
      <c r="B240" s="1"/>
      <c r="C240" s="6"/>
      <c r="P240" s="5"/>
    </row>
    <row r="241" spans="1:16" x14ac:dyDescent="0.25">
      <c r="A241" s="1"/>
      <c r="B241" s="1"/>
      <c r="C241" s="6"/>
      <c r="P241" s="5"/>
    </row>
    <row r="242" spans="1:16" x14ac:dyDescent="0.25">
      <c r="A242" s="1"/>
      <c r="B242" s="1"/>
      <c r="C242" s="6"/>
      <c r="P242" s="5"/>
    </row>
    <row r="243" spans="1:16" x14ac:dyDescent="0.25">
      <c r="A243" s="1"/>
      <c r="B243" s="1"/>
      <c r="C243" s="6"/>
      <c r="P243" s="5"/>
    </row>
    <row r="244" spans="1:16" x14ac:dyDescent="0.25">
      <c r="A244" s="1"/>
      <c r="B244" s="1"/>
      <c r="C244" s="6"/>
      <c r="P244" s="5"/>
    </row>
    <row r="245" spans="1:16" x14ac:dyDescent="0.25">
      <c r="A245" s="1"/>
      <c r="B245" s="1"/>
      <c r="C245" s="6"/>
      <c r="P245" s="5"/>
    </row>
    <row r="246" spans="1:16" x14ac:dyDescent="0.25">
      <c r="A246" s="1"/>
      <c r="B246" s="1"/>
      <c r="C246" s="6"/>
      <c r="P246" s="5"/>
    </row>
    <row r="247" spans="1:16" x14ac:dyDescent="0.25">
      <c r="A247" s="1"/>
      <c r="B247" s="1"/>
      <c r="C247" s="6"/>
      <c r="P247" s="5"/>
    </row>
    <row r="248" spans="1:16" x14ac:dyDescent="0.25">
      <c r="A248" s="1"/>
      <c r="B248" s="1"/>
      <c r="C248" s="6"/>
      <c r="P248" s="5"/>
    </row>
    <row r="249" spans="1:16" x14ac:dyDescent="0.25">
      <c r="A249" s="1"/>
      <c r="B249" s="1"/>
      <c r="C249" s="6"/>
      <c r="P249" s="5"/>
    </row>
    <row r="250" spans="1:16" x14ac:dyDescent="0.25">
      <c r="A250" s="1"/>
      <c r="B250" s="1"/>
      <c r="C250" s="6"/>
      <c r="P250" s="5"/>
    </row>
    <row r="251" spans="1:16" x14ac:dyDescent="0.25">
      <c r="A251" s="1"/>
      <c r="B251" s="1"/>
      <c r="C251" s="6"/>
      <c r="P251" s="5"/>
    </row>
    <row r="252" spans="1:16" x14ac:dyDescent="0.25">
      <c r="A252" s="1"/>
      <c r="B252" s="1"/>
      <c r="C252" s="6"/>
      <c r="P252" s="5"/>
    </row>
    <row r="253" spans="1:16" x14ac:dyDescent="0.25">
      <c r="A253" s="1"/>
      <c r="B253" s="1"/>
      <c r="C253" s="6"/>
      <c r="P253" s="5"/>
    </row>
    <row r="254" spans="1:16" x14ac:dyDescent="0.25">
      <c r="A254" s="1"/>
      <c r="B254" s="1"/>
      <c r="C254" s="6"/>
      <c r="P254" s="5"/>
    </row>
    <row r="255" spans="1:16" x14ac:dyDescent="0.25">
      <c r="A255" s="1"/>
      <c r="B255" s="1"/>
      <c r="C255" s="6"/>
      <c r="P255" s="5"/>
    </row>
    <row r="256" spans="1:16" x14ac:dyDescent="0.25">
      <c r="A256" s="1"/>
      <c r="B256" s="1"/>
      <c r="C256" s="6"/>
      <c r="P256" s="5"/>
    </row>
    <row r="257" spans="1:16" x14ac:dyDescent="0.25">
      <c r="A257" s="1"/>
      <c r="B257" s="1"/>
      <c r="C257" s="6"/>
      <c r="P257" s="5"/>
    </row>
    <row r="258" spans="1:16" x14ac:dyDescent="0.25">
      <c r="A258" s="1"/>
      <c r="B258" s="1"/>
      <c r="C258" s="6"/>
      <c r="P258" s="5"/>
    </row>
    <row r="259" spans="1:16" x14ac:dyDescent="0.25">
      <c r="A259" s="1"/>
      <c r="B259" s="1"/>
      <c r="C259" s="6"/>
      <c r="P259" s="5"/>
    </row>
    <row r="260" spans="1:16" x14ac:dyDescent="0.25">
      <c r="A260" s="1"/>
      <c r="B260" s="1"/>
      <c r="C260" s="6"/>
      <c r="P260" s="5"/>
    </row>
    <row r="261" spans="1:16" x14ac:dyDescent="0.25">
      <c r="A261" s="1"/>
      <c r="B261" s="1"/>
      <c r="C261" s="6"/>
      <c r="P261" s="5"/>
    </row>
    <row r="262" spans="1:16" x14ac:dyDescent="0.25">
      <c r="A262" s="1"/>
      <c r="B262" s="1"/>
      <c r="C262" s="6"/>
      <c r="P262" s="5"/>
    </row>
    <row r="263" spans="1:16" x14ac:dyDescent="0.25">
      <c r="A263" s="1"/>
      <c r="B263" s="1"/>
      <c r="C263" s="6"/>
      <c r="P263" s="5"/>
    </row>
    <row r="264" spans="1:16" x14ac:dyDescent="0.25">
      <c r="A264" s="1"/>
      <c r="B264" s="1"/>
      <c r="C264" s="6"/>
      <c r="P264" s="5"/>
    </row>
    <row r="265" spans="1:16" x14ac:dyDescent="0.25">
      <c r="A265" s="1"/>
      <c r="B265" s="1"/>
      <c r="C265" s="6"/>
      <c r="P265" s="5"/>
    </row>
    <row r="266" spans="1:16" x14ac:dyDescent="0.25">
      <c r="A266" s="1"/>
      <c r="B266" s="1"/>
      <c r="C266" s="6"/>
      <c r="P266" s="5"/>
    </row>
    <row r="267" spans="1:16" x14ac:dyDescent="0.25">
      <c r="A267" s="1"/>
      <c r="B267" s="1"/>
      <c r="C267" s="6"/>
      <c r="P267" s="5"/>
    </row>
    <row r="268" spans="1:16" x14ac:dyDescent="0.25">
      <c r="A268" s="1"/>
      <c r="B268" s="1"/>
      <c r="C268" s="6"/>
      <c r="P268" s="5"/>
    </row>
    <row r="269" spans="1:16" x14ac:dyDescent="0.25">
      <c r="A269" s="1"/>
      <c r="B269" s="1"/>
      <c r="C269" s="6"/>
      <c r="P269" s="5"/>
    </row>
    <row r="270" spans="1:16" x14ac:dyDescent="0.25">
      <c r="A270" s="1"/>
      <c r="B270" s="1"/>
      <c r="C270" s="6"/>
      <c r="P270" s="5"/>
    </row>
    <row r="271" spans="1:16" x14ac:dyDescent="0.25">
      <c r="A271" s="1"/>
      <c r="B271" s="1"/>
      <c r="C271" s="6"/>
      <c r="P271" s="5"/>
    </row>
    <row r="272" spans="1:16" x14ac:dyDescent="0.25">
      <c r="A272" s="1"/>
      <c r="B272" s="1"/>
      <c r="C272" s="6"/>
      <c r="P272" s="5"/>
    </row>
    <row r="273" spans="1:16" x14ac:dyDescent="0.25">
      <c r="A273" s="1"/>
      <c r="B273" s="1"/>
      <c r="C273" s="6"/>
      <c r="P273" s="5"/>
    </row>
    <row r="274" spans="1:16" x14ac:dyDescent="0.25">
      <c r="A274" s="1"/>
      <c r="B274" s="1"/>
      <c r="C274" s="6"/>
      <c r="P274" s="5"/>
    </row>
    <row r="275" spans="1:16" x14ac:dyDescent="0.25">
      <c r="A275" s="1"/>
      <c r="B275" s="1"/>
      <c r="C275" s="6"/>
      <c r="P275" s="5"/>
    </row>
    <row r="276" spans="1:16" x14ac:dyDescent="0.25">
      <c r="A276" s="1"/>
      <c r="B276" s="1"/>
      <c r="C276" s="6"/>
      <c r="P276" s="5"/>
    </row>
    <row r="277" spans="1:16" x14ac:dyDescent="0.25">
      <c r="A277" s="1"/>
      <c r="B277" s="1"/>
      <c r="C277" s="6"/>
      <c r="P277" s="5"/>
    </row>
    <row r="278" spans="1:16" x14ac:dyDescent="0.25">
      <c r="A278" s="1"/>
      <c r="B278" s="1"/>
      <c r="C278" s="6"/>
      <c r="P278" s="5"/>
    </row>
    <row r="279" spans="1:16" x14ac:dyDescent="0.25">
      <c r="A279" s="1"/>
      <c r="B279" s="1"/>
      <c r="C279" s="6"/>
      <c r="P279" s="5"/>
    </row>
    <row r="280" spans="1:16" x14ac:dyDescent="0.25">
      <c r="A280" s="1"/>
      <c r="B280" s="1"/>
      <c r="C280" s="6"/>
      <c r="P280" s="5"/>
    </row>
    <row r="281" spans="1:16" x14ac:dyDescent="0.25">
      <c r="A281" s="1"/>
      <c r="B281" s="1"/>
      <c r="C281" s="6"/>
      <c r="P281" s="5"/>
    </row>
    <row r="282" spans="1:16" x14ac:dyDescent="0.25">
      <c r="A282" s="1"/>
      <c r="B282" s="1"/>
      <c r="C282" s="6"/>
      <c r="P282" s="5"/>
    </row>
    <row r="283" spans="1:16" x14ac:dyDescent="0.25">
      <c r="A283" s="1"/>
      <c r="B283" s="1"/>
      <c r="C283" s="6"/>
      <c r="P283" s="5"/>
    </row>
    <row r="284" spans="1:16" x14ac:dyDescent="0.25">
      <c r="A284" s="1"/>
      <c r="B284" s="1"/>
      <c r="C284" s="6"/>
      <c r="P284" s="5"/>
    </row>
    <row r="285" spans="1:16" x14ac:dyDescent="0.25">
      <c r="A285" s="1"/>
      <c r="B285" s="1"/>
      <c r="C285" s="6"/>
      <c r="P285" s="5"/>
    </row>
    <row r="286" spans="1:16" x14ac:dyDescent="0.25">
      <c r="A286" s="1"/>
      <c r="B286" s="1"/>
      <c r="C286" s="6"/>
      <c r="P286" s="5"/>
    </row>
    <row r="287" spans="1:16" x14ac:dyDescent="0.25">
      <c r="A287" s="1"/>
      <c r="B287" s="1"/>
      <c r="C287" s="6"/>
      <c r="P287" s="5"/>
    </row>
    <row r="288" spans="1:16" x14ac:dyDescent="0.25">
      <c r="A288" s="1"/>
      <c r="B288" s="1"/>
      <c r="C288" s="6"/>
      <c r="P288" s="5"/>
    </row>
    <row r="289" spans="1:16" x14ac:dyDescent="0.25">
      <c r="A289" s="1"/>
      <c r="B289" s="1"/>
      <c r="C289" s="6"/>
      <c r="P289" s="5"/>
    </row>
    <row r="290" spans="1:16" x14ac:dyDescent="0.25">
      <c r="A290" s="1"/>
      <c r="B290" s="1"/>
      <c r="C290" s="6"/>
      <c r="P290" s="5"/>
    </row>
    <row r="291" spans="1:16" x14ac:dyDescent="0.25">
      <c r="A291" s="1"/>
      <c r="B291" s="1"/>
      <c r="C291" s="6"/>
      <c r="P291" s="5"/>
    </row>
    <row r="292" spans="1:16" x14ac:dyDescent="0.25">
      <c r="A292" s="1"/>
      <c r="B292" s="1"/>
      <c r="C292" s="6"/>
      <c r="P292" s="5"/>
    </row>
    <row r="293" spans="1:16" x14ac:dyDescent="0.25">
      <c r="A293" s="1"/>
      <c r="B293" s="1"/>
      <c r="C293" s="6"/>
      <c r="P293" s="5"/>
    </row>
    <row r="294" spans="1:16" x14ac:dyDescent="0.25">
      <c r="A294" s="1"/>
      <c r="B294" s="1"/>
      <c r="C294" s="6"/>
      <c r="P294" s="5"/>
    </row>
    <row r="295" spans="1:16" x14ac:dyDescent="0.25">
      <c r="A295" s="1"/>
      <c r="B295" s="1"/>
      <c r="C295" s="6"/>
      <c r="P295" s="5"/>
    </row>
    <row r="296" spans="1:16" x14ac:dyDescent="0.25">
      <c r="A296" s="1"/>
      <c r="B296" s="1"/>
      <c r="C296" s="6"/>
      <c r="P296" s="5"/>
    </row>
    <row r="297" spans="1:16" x14ac:dyDescent="0.25">
      <c r="A297" s="1"/>
      <c r="B297" s="1"/>
      <c r="C297" s="6"/>
      <c r="P297" s="5"/>
    </row>
    <row r="298" spans="1:16" x14ac:dyDescent="0.25">
      <c r="A298" s="1"/>
      <c r="B298" s="1"/>
      <c r="C298" s="6"/>
      <c r="P298" s="5"/>
    </row>
    <row r="299" spans="1:16" x14ac:dyDescent="0.25">
      <c r="A299" s="1"/>
      <c r="B299" s="1"/>
      <c r="C299" s="6"/>
      <c r="P299" s="5"/>
    </row>
    <row r="300" spans="1:16" x14ac:dyDescent="0.25">
      <c r="A300" s="1"/>
      <c r="B300" s="1"/>
      <c r="C300" s="6"/>
      <c r="P300" s="5"/>
    </row>
    <row r="301" spans="1:16" x14ac:dyDescent="0.25">
      <c r="A301" s="1"/>
      <c r="B301" s="1"/>
      <c r="C301" s="6"/>
      <c r="P301" s="5"/>
    </row>
    <row r="302" spans="1:16" x14ac:dyDescent="0.25">
      <c r="A302" s="1"/>
      <c r="B302" s="1"/>
      <c r="C302" s="6"/>
      <c r="P302" s="5"/>
    </row>
    <row r="303" spans="1:16" x14ac:dyDescent="0.25">
      <c r="A303" s="1"/>
      <c r="B303" s="1"/>
      <c r="C303" s="6"/>
      <c r="P303" s="5"/>
    </row>
    <row r="304" spans="1:16" x14ac:dyDescent="0.25">
      <c r="A304" s="1"/>
      <c r="B304" s="1"/>
      <c r="C304" s="6"/>
      <c r="P304" s="5"/>
    </row>
    <row r="305" spans="1:16" x14ac:dyDescent="0.25">
      <c r="A305" s="1"/>
      <c r="B305" s="1"/>
      <c r="C305" s="6"/>
      <c r="P305" s="5"/>
    </row>
    <row r="306" spans="1:16" x14ac:dyDescent="0.25">
      <c r="A306" s="1"/>
      <c r="B306" s="1"/>
      <c r="C306" s="6"/>
      <c r="P306" s="5"/>
    </row>
    <row r="307" spans="1:16" x14ac:dyDescent="0.25">
      <c r="A307" s="1"/>
      <c r="B307" s="1"/>
      <c r="C307" s="6"/>
      <c r="P307" s="5"/>
    </row>
    <row r="308" spans="1:16" x14ac:dyDescent="0.25">
      <c r="A308" s="1"/>
      <c r="B308" s="1"/>
      <c r="C308" s="6"/>
      <c r="P308" s="5"/>
    </row>
    <row r="309" spans="1:16" x14ac:dyDescent="0.25">
      <c r="A309" s="1"/>
      <c r="B309" s="1"/>
      <c r="C309" s="6"/>
      <c r="P309" s="5"/>
    </row>
    <row r="310" spans="1:16" x14ac:dyDescent="0.25">
      <c r="A310" s="1"/>
      <c r="B310" s="1"/>
      <c r="C310" s="6"/>
      <c r="P310" s="5"/>
    </row>
    <row r="311" spans="1:16" x14ac:dyDescent="0.25">
      <c r="A311" s="1"/>
      <c r="B311" s="1"/>
      <c r="C311" s="6"/>
      <c r="P311" s="5"/>
    </row>
    <row r="312" spans="1:16" x14ac:dyDescent="0.25">
      <c r="A312" s="1"/>
      <c r="B312" s="1"/>
      <c r="C312" s="6"/>
      <c r="P312" s="5"/>
    </row>
    <row r="313" spans="1:16" x14ac:dyDescent="0.25">
      <c r="A313" s="1"/>
      <c r="B313" s="1"/>
      <c r="C313" s="6"/>
      <c r="P313" s="5"/>
    </row>
    <row r="314" spans="1:16" x14ac:dyDescent="0.25">
      <c r="A314" s="1"/>
      <c r="B314" s="1"/>
      <c r="C314" s="6"/>
      <c r="P314" s="5"/>
    </row>
    <row r="315" spans="1:16" x14ac:dyDescent="0.25">
      <c r="A315" s="1"/>
      <c r="B315" s="1"/>
      <c r="C315" s="6"/>
      <c r="P315" s="5"/>
    </row>
    <row r="316" spans="1:16" x14ac:dyDescent="0.25">
      <c r="A316" s="1"/>
      <c r="B316" s="1"/>
      <c r="C316" s="6"/>
      <c r="P316" s="5"/>
    </row>
    <row r="317" spans="1:16" x14ac:dyDescent="0.25">
      <c r="A317" s="1"/>
      <c r="B317" s="1"/>
      <c r="C317" s="6"/>
      <c r="P317" s="5"/>
    </row>
    <row r="318" spans="1:16" x14ac:dyDescent="0.25">
      <c r="A318" s="1"/>
      <c r="B318" s="1"/>
      <c r="C318" s="6"/>
      <c r="P318" s="5"/>
    </row>
    <row r="319" spans="1:16" x14ac:dyDescent="0.25">
      <c r="A319" s="1"/>
      <c r="B319" s="1"/>
      <c r="C319" s="6"/>
      <c r="P319" s="5"/>
    </row>
    <row r="320" spans="1:16" x14ac:dyDescent="0.25">
      <c r="A320" s="1"/>
      <c r="B320" s="1"/>
      <c r="C320" s="6"/>
      <c r="P320" s="5"/>
    </row>
    <row r="321" spans="1:16" x14ac:dyDescent="0.25">
      <c r="A321" s="1"/>
      <c r="B321" s="1"/>
      <c r="C321" s="6"/>
      <c r="P321" s="5"/>
    </row>
    <row r="322" spans="1:16" x14ac:dyDescent="0.25">
      <c r="A322" s="1"/>
      <c r="B322" s="1"/>
      <c r="C322" s="6"/>
      <c r="P322" s="5"/>
    </row>
    <row r="323" spans="1:16" x14ac:dyDescent="0.25">
      <c r="A323" s="1"/>
      <c r="B323" s="1"/>
      <c r="C323" s="6"/>
      <c r="P323" s="5"/>
    </row>
    <row r="324" spans="1:16" x14ac:dyDescent="0.25">
      <c r="A324" s="1"/>
      <c r="B324" s="1"/>
      <c r="C324" s="6"/>
      <c r="P324" s="5"/>
    </row>
    <row r="325" spans="1:16" x14ac:dyDescent="0.25">
      <c r="A325" s="1"/>
      <c r="B325" s="1"/>
      <c r="C325" s="6"/>
      <c r="P325" s="5"/>
    </row>
    <row r="326" spans="1:16" x14ac:dyDescent="0.25">
      <c r="A326" s="1"/>
      <c r="B326" s="1"/>
      <c r="C326" s="6"/>
      <c r="P326" s="5"/>
    </row>
    <row r="327" spans="1:16" x14ac:dyDescent="0.25">
      <c r="A327" s="1"/>
      <c r="B327" s="1"/>
      <c r="C327" s="6"/>
      <c r="P327" s="5"/>
    </row>
    <row r="328" spans="1:16" x14ac:dyDescent="0.25">
      <c r="A328" s="1"/>
      <c r="B328" s="1"/>
      <c r="C328" s="6"/>
      <c r="P328" s="5"/>
    </row>
    <row r="329" spans="1:16" x14ac:dyDescent="0.25">
      <c r="A329" s="1"/>
      <c r="B329" s="1"/>
      <c r="C329" s="6"/>
      <c r="P329" s="5"/>
    </row>
    <row r="330" spans="1:16" x14ac:dyDescent="0.25">
      <c r="A330" s="1"/>
      <c r="B330" s="1"/>
      <c r="C330" s="6"/>
      <c r="P330" s="5"/>
    </row>
    <row r="331" spans="1:16" x14ac:dyDescent="0.25">
      <c r="A331" s="1"/>
      <c r="B331" s="1"/>
      <c r="C331" s="6"/>
      <c r="P331" s="5"/>
    </row>
    <row r="332" spans="1:16" x14ac:dyDescent="0.25">
      <c r="A332" s="1"/>
      <c r="B332" s="1"/>
      <c r="C332" s="6"/>
      <c r="P332" s="5"/>
    </row>
    <row r="333" spans="1:16" x14ac:dyDescent="0.25">
      <c r="A333" s="1"/>
      <c r="B333" s="1"/>
      <c r="C333" s="6"/>
      <c r="P333" s="5"/>
    </row>
    <row r="334" spans="1:16" x14ac:dyDescent="0.25">
      <c r="A334" s="1"/>
      <c r="B334" s="1"/>
      <c r="C334" s="6"/>
      <c r="P334" s="5"/>
    </row>
    <row r="335" spans="1:16" x14ac:dyDescent="0.25">
      <c r="A335" s="1"/>
      <c r="B335" s="1"/>
      <c r="C335" s="6"/>
      <c r="P335" s="5"/>
    </row>
    <row r="336" spans="1:16" x14ac:dyDescent="0.25">
      <c r="A336" s="1"/>
      <c r="B336" s="1"/>
      <c r="C336" s="6"/>
      <c r="P336" s="5"/>
    </row>
    <row r="337" spans="1:16" x14ac:dyDescent="0.25">
      <c r="A337" s="1"/>
      <c r="B337" s="1"/>
      <c r="C337" s="6"/>
      <c r="P337" s="5"/>
    </row>
    <row r="338" spans="1:16" x14ac:dyDescent="0.25">
      <c r="A338" s="1"/>
      <c r="B338" s="1"/>
      <c r="C338" s="6"/>
      <c r="P338" s="5"/>
    </row>
    <row r="339" spans="1:16" x14ac:dyDescent="0.25">
      <c r="A339" s="1"/>
      <c r="B339" s="1"/>
      <c r="C339" s="6"/>
      <c r="P339" s="5"/>
    </row>
    <row r="340" spans="1:16" x14ac:dyDescent="0.25">
      <c r="A340" s="1"/>
      <c r="B340" s="1"/>
      <c r="C340" s="6"/>
      <c r="P340" s="5"/>
    </row>
    <row r="341" spans="1:16" x14ac:dyDescent="0.25">
      <c r="A341" s="1"/>
      <c r="B341" s="1"/>
      <c r="C341" s="6"/>
      <c r="P341" s="5"/>
    </row>
    <row r="342" spans="1:16" x14ac:dyDescent="0.25">
      <c r="A342" s="1"/>
      <c r="B342" s="1"/>
      <c r="C342" s="6"/>
      <c r="P342" s="5"/>
    </row>
    <row r="343" spans="1:16" x14ac:dyDescent="0.25">
      <c r="A343" s="1"/>
      <c r="B343" s="1"/>
      <c r="C343" s="6"/>
      <c r="P343" s="5"/>
    </row>
    <row r="344" spans="1:16" x14ac:dyDescent="0.25">
      <c r="A344" s="1"/>
      <c r="B344" s="1"/>
      <c r="C344" s="6"/>
      <c r="P344" s="5"/>
    </row>
    <row r="345" spans="1:16" x14ac:dyDescent="0.25">
      <c r="A345" s="1"/>
      <c r="B345" s="1"/>
      <c r="C345" s="6"/>
      <c r="P345" s="5"/>
    </row>
    <row r="346" spans="1:16" x14ac:dyDescent="0.25">
      <c r="A346" s="1"/>
      <c r="B346" s="1"/>
      <c r="C346" s="6"/>
      <c r="P346" s="5"/>
    </row>
    <row r="347" spans="1:16" x14ac:dyDescent="0.25">
      <c r="A347" s="1"/>
      <c r="B347" s="1"/>
      <c r="C347" s="6"/>
      <c r="P347" s="5"/>
    </row>
    <row r="348" spans="1:16" x14ac:dyDescent="0.25">
      <c r="A348" s="1"/>
      <c r="B348" s="1"/>
      <c r="C348" s="6"/>
      <c r="P348" s="5"/>
    </row>
    <row r="349" spans="1:16" x14ac:dyDescent="0.25">
      <c r="A349" s="1"/>
      <c r="B349" s="1"/>
      <c r="C349" s="6"/>
      <c r="P349" s="5"/>
    </row>
    <row r="350" spans="1:16" x14ac:dyDescent="0.25">
      <c r="A350" s="1"/>
      <c r="B350" s="1"/>
      <c r="C350" s="6"/>
      <c r="P350" s="5"/>
    </row>
    <row r="351" spans="1:16" x14ac:dyDescent="0.25">
      <c r="A351" s="1"/>
      <c r="B351" s="1"/>
      <c r="C351" s="6"/>
      <c r="P351" s="5"/>
    </row>
    <row r="352" spans="1:16" x14ac:dyDescent="0.25">
      <c r="A352" s="1"/>
      <c r="B352" s="1"/>
      <c r="C352" s="6"/>
      <c r="P352" s="5"/>
    </row>
    <row r="353" spans="1:16" x14ac:dyDescent="0.25">
      <c r="A353" s="1"/>
      <c r="B353" s="1"/>
      <c r="C353" s="6"/>
      <c r="P353" s="5"/>
    </row>
    <row r="354" spans="1:16" x14ac:dyDescent="0.25">
      <c r="A354" s="1"/>
      <c r="B354" s="1"/>
      <c r="C354" s="6"/>
      <c r="P354" s="5"/>
    </row>
    <row r="355" spans="1:16" x14ac:dyDescent="0.25">
      <c r="A355" s="1"/>
      <c r="B355" s="1"/>
      <c r="C355" s="6"/>
      <c r="P355" s="5"/>
    </row>
    <row r="356" spans="1:16" x14ac:dyDescent="0.25">
      <c r="A356" s="1"/>
      <c r="B356" s="1"/>
      <c r="C356" s="6"/>
      <c r="P356" s="5"/>
    </row>
    <row r="357" spans="1:16" x14ac:dyDescent="0.25">
      <c r="A357" s="1"/>
      <c r="B357" s="1"/>
      <c r="C357" s="6"/>
      <c r="P357" s="5"/>
    </row>
    <row r="358" spans="1:16" x14ac:dyDescent="0.25">
      <c r="A358" s="1"/>
      <c r="B358" s="1"/>
      <c r="C358" s="6"/>
      <c r="P358" s="5"/>
    </row>
    <row r="359" spans="1:16" x14ac:dyDescent="0.25">
      <c r="A359" s="1"/>
      <c r="B359" s="1"/>
      <c r="C359" s="6"/>
      <c r="P359" s="5"/>
    </row>
    <row r="360" spans="1:16" x14ac:dyDescent="0.25">
      <c r="A360" s="1"/>
      <c r="B360" s="1"/>
      <c r="C360" s="6"/>
      <c r="P360" s="5"/>
    </row>
    <row r="361" spans="1:16" x14ac:dyDescent="0.25">
      <c r="A361" s="1"/>
      <c r="B361" s="1"/>
      <c r="C361" s="6"/>
      <c r="P361" s="5"/>
    </row>
    <row r="362" spans="1:16" x14ac:dyDescent="0.25">
      <c r="A362" s="1"/>
      <c r="B362" s="1"/>
      <c r="C362" s="6"/>
      <c r="P362" s="5"/>
    </row>
    <row r="363" spans="1:16" x14ac:dyDescent="0.25">
      <c r="A363" s="1"/>
      <c r="B363" s="1"/>
      <c r="C363" s="6"/>
      <c r="P363" s="5"/>
    </row>
    <row r="364" spans="1:16" x14ac:dyDescent="0.25">
      <c r="A364" s="1"/>
      <c r="B364" s="1"/>
      <c r="C364" s="6"/>
      <c r="P364" s="5"/>
    </row>
    <row r="365" spans="1:16" x14ac:dyDescent="0.25">
      <c r="A365" s="1"/>
      <c r="B365" s="1"/>
      <c r="C365" s="6"/>
      <c r="P365" s="5"/>
    </row>
    <row r="366" spans="1:16" x14ac:dyDescent="0.25">
      <c r="A366" s="1"/>
      <c r="B366" s="1"/>
      <c r="C366" s="6"/>
      <c r="P366" s="5"/>
    </row>
    <row r="367" spans="1:16" x14ac:dyDescent="0.25">
      <c r="A367" s="1"/>
      <c r="B367" s="1"/>
      <c r="C367" s="6"/>
      <c r="P367" s="5"/>
    </row>
    <row r="368" spans="1:16" x14ac:dyDescent="0.25">
      <c r="A368" s="1"/>
      <c r="B368" s="1"/>
      <c r="C368" s="6"/>
      <c r="P368" s="5"/>
    </row>
    <row r="369" spans="1:16" x14ac:dyDescent="0.25">
      <c r="A369" s="1"/>
      <c r="B369" s="1"/>
      <c r="C369" s="6"/>
      <c r="P369" s="5"/>
    </row>
    <row r="370" spans="1:16" x14ac:dyDescent="0.25">
      <c r="A370" s="1"/>
      <c r="B370" s="1"/>
      <c r="C370" s="6"/>
      <c r="P370" s="5"/>
    </row>
    <row r="371" spans="1:16" x14ac:dyDescent="0.25">
      <c r="A371" s="1"/>
      <c r="B371" s="1"/>
      <c r="C371" s="6"/>
      <c r="P371" s="5"/>
    </row>
    <row r="372" spans="1:16" x14ac:dyDescent="0.25">
      <c r="A372" s="1"/>
      <c r="B372" s="1"/>
      <c r="C372" s="6"/>
      <c r="P372" s="5"/>
    </row>
    <row r="373" spans="1:16" x14ac:dyDescent="0.25">
      <c r="A373" s="1"/>
      <c r="B373" s="1"/>
      <c r="C373" s="6"/>
      <c r="P373" s="5"/>
    </row>
    <row r="374" spans="1:16" x14ac:dyDescent="0.25">
      <c r="A374" s="1"/>
      <c r="B374" s="1"/>
      <c r="C374" s="6"/>
      <c r="P374" s="5"/>
    </row>
    <row r="375" spans="1:16" x14ac:dyDescent="0.25">
      <c r="A375" s="1"/>
      <c r="B375" s="1"/>
      <c r="C375" s="6"/>
      <c r="P375" s="5"/>
    </row>
    <row r="376" spans="1:16" x14ac:dyDescent="0.25">
      <c r="A376" s="1"/>
      <c r="B376" s="1"/>
      <c r="C376" s="6"/>
      <c r="P376" s="5"/>
    </row>
    <row r="377" spans="1:16" x14ac:dyDescent="0.25">
      <c r="A377" s="1"/>
      <c r="B377" s="1"/>
      <c r="C377" s="6"/>
      <c r="P377" s="5"/>
    </row>
    <row r="378" spans="1:16" x14ac:dyDescent="0.25">
      <c r="A378" s="1"/>
      <c r="B378" s="1"/>
      <c r="C378" s="6"/>
      <c r="P378" s="5"/>
    </row>
    <row r="379" spans="1:16" x14ac:dyDescent="0.25">
      <c r="A379" s="1"/>
      <c r="B379" s="1"/>
      <c r="C379" s="6"/>
      <c r="P379" s="5"/>
    </row>
    <row r="380" spans="1:16" x14ac:dyDescent="0.25">
      <c r="A380" s="1"/>
      <c r="B380" s="1"/>
      <c r="C380" s="6"/>
      <c r="P380" s="5"/>
    </row>
    <row r="381" spans="1:16" x14ac:dyDescent="0.25">
      <c r="A381" s="1"/>
      <c r="B381" s="1"/>
      <c r="C381" s="6"/>
      <c r="P381" s="5"/>
    </row>
    <row r="382" spans="1:16" x14ac:dyDescent="0.25">
      <c r="A382" s="1"/>
      <c r="B382" s="1"/>
      <c r="C382" s="6"/>
      <c r="P382" s="5"/>
    </row>
    <row r="383" spans="1:16" x14ac:dyDescent="0.25">
      <c r="A383" s="1"/>
      <c r="B383" s="1"/>
      <c r="C383" s="6"/>
      <c r="P383" s="5"/>
    </row>
    <row r="384" spans="1:16" x14ac:dyDescent="0.25">
      <c r="A384" s="1"/>
      <c r="B384" s="1"/>
      <c r="C384" s="6"/>
      <c r="P384" s="5"/>
    </row>
    <row r="385" spans="1:16" x14ac:dyDescent="0.25">
      <c r="A385" s="1"/>
      <c r="B385" s="1"/>
      <c r="C385" s="6"/>
      <c r="P385" s="5"/>
    </row>
    <row r="386" spans="1:16" x14ac:dyDescent="0.25">
      <c r="A386" s="1"/>
      <c r="B386" s="1"/>
      <c r="C386" s="6"/>
      <c r="P386" s="5"/>
    </row>
    <row r="387" spans="1:16" x14ac:dyDescent="0.25">
      <c r="A387" s="1"/>
      <c r="B387" s="1"/>
      <c r="C387" s="6"/>
      <c r="P387" s="5"/>
    </row>
    <row r="388" spans="1:16" x14ac:dyDescent="0.25">
      <c r="A388" s="1"/>
      <c r="B388" s="1"/>
      <c r="C388" s="6"/>
      <c r="P388" s="5"/>
    </row>
    <row r="389" spans="1:16" x14ac:dyDescent="0.25">
      <c r="A389" s="1"/>
      <c r="B389" s="1"/>
      <c r="C389" s="6"/>
      <c r="P389" s="5"/>
    </row>
    <row r="390" spans="1:16" x14ac:dyDescent="0.25">
      <c r="A390" s="1"/>
      <c r="B390" s="1"/>
      <c r="C390" s="6"/>
      <c r="P390" s="5"/>
    </row>
    <row r="391" spans="1:16" x14ac:dyDescent="0.25">
      <c r="A391" s="1"/>
      <c r="B391" s="1"/>
      <c r="C391" s="6"/>
      <c r="P391" s="5"/>
    </row>
    <row r="392" spans="1:16" x14ac:dyDescent="0.25">
      <c r="A392" s="1"/>
      <c r="B392" s="1"/>
      <c r="C392" s="6"/>
      <c r="P392" s="5"/>
    </row>
    <row r="393" spans="1:16" x14ac:dyDescent="0.25">
      <c r="A393" s="1"/>
      <c r="B393" s="1"/>
      <c r="C393" s="6"/>
      <c r="P393" s="5"/>
    </row>
    <row r="394" spans="1:16" x14ac:dyDescent="0.25">
      <c r="A394" s="1"/>
      <c r="B394" s="1"/>
      <c r="C394" s="6"/>
      <c r="P394" s="5"/>
    </row>
    <row r="395" spans="1:16" x14ac:dyDescent="0.25">
      <c r="A395" s="1"/>
      <c r="B395" s="1"/>
      <c r="C395" s="6"/>
      <c r="P395" s="5"/>
    </row>
    <row r="396" spans="1:16" x14ac:dyDescent="0.25">
      <c r="A396" s="1"/>
      <c r="B396" s="1"/>
      <c r="C396" s="6"/>
      <c r="P396" s="5"/>
    </row>
    <row r="397" spans="1:16" x14ac:dyDescent="0.25">
      <c r="A397" s="1"/>
      <c r="B397" s="1"/>
      <c r="C397" s="6"/>
      <c r="P397" s="5"/>
    </row>
    <row r="398" spans="1:16" x14ac:dyDescent="0.25">
      <c r="A398" s="1"/>
      <c r="B398" s="1"/>
      <c r="C398" s="6"/>
      <c r="P398" s="5"/>
    </row>
    <row r="399" spans="1:16" x14ac:dyDescent="0.25">
      <c r="A399" s="1"/>
      <c r="B399" s="1"/>
      <c r="C399" s="6"/>
      <c r="P399" s="5"/>
    </row>
    <row r="400" spans="1:16" x14ac:dyDescent="0.25">
      <c r="A400" s="1"/>
      <c r="B400" s="1"/>
      <c r="C400" s="6"/>
      <c r="P400" s="5"/>
    </row>
    <row r="401" spans="1:16" x14ac:dyDescent="0.25">
      <c r="A401" s="1"/>
      <c r="B401" s="1"/>
      <c r="C401" s="6"/>
      <c r="P401" s="5"/>
    </row>
    <row r="402" spans="1:16" x14ac:dyDescent="0.25">
      <c r="A402" s="1"/>
      <c r="B402" s="1"/>
      <c r="C402" s="6"/>
      <c r="P402" s="5"/>
    </row>
    <row r="403" spans="1:16" x14ac:dyDescent="0.25">
      <c r="A403" s="1"/>
      <c r="B403" s="1"/>
      <c r="C403" s="6"/>
      <c r="P403" s="5"/>
    </row>
    <row r="404" spans="1:16" x14ac:dyDescent="0.25">
      <c r="A404" s="1"/>
      <c r="B404" s="1"/>
      <c r="C404" s="6"/>
      <c r="P404" s="5"/>
    </row>
    <row r="405" spans="1:16" x14ac:dyDescent="0.25">
      <c r="A405" s="1"/>
      <c r="B405" s="1"/>
      <c r="C405" s="6"/>
      <c r="P405" s="5"/>
    </row>
    <row r="406" spans="1:16" x14ac:dyDescent="0.25">
      <c r="A406" s="1"/>
      <c r="B406" s="1"/>
      <c r="C406" s="6"/>
      <c r="P406" s="5"/>
    </row>
    <row r="407" spans="1:16" x14ac:dyDescent="0.25">
      <c r="A407" s="1"/>
      <c r="B407" s="1"/>
      <c r="C407" s="6"/>
      <c r="P407" s="5"/>
    </row>
    <row r="408" spans="1:16" x14ac:dyDescent="0.25">
      <c r="A408" s="1"/>
      <c r="B408" s="1"/>
      <c r="C408" s="6"/>
      <c r="P408" s="5"/>
    </row>
    <row r="409" spans="1:16" x14ac:dyDescent="0.25">
      <c r="A409" s="1"/>
      <c r="B409" s="1"/>
      <c r="C409" s="6"/>
      <c r="P409" s="5"/>
    </row>
    <row r="410" spans="1:16" x14ac:dyDescent="0.25">
      <c r="A410" s="1"/>
      <c r="B410" s="1"/>
      <c r="C410" s="6"/>
      <c r="P410" s="5"/>
    </row>
    <row r="411" spans="1:16" x14ac:dyDescent="0.25">
      <c r="A411" s="1"/>
      <c r="B411" s="1"/>
      <c r="C411" s="6"/>
      <c r="P411" s="5"/>
    </row>
    <row r="412" spans="1:16" x14ac:dyDescent="0.25">
      <c r="A412" s="1"/>
      <c r="B412" s="1"/>
      <c r="C412" s="6"/>
      <c r="P412" s="5"/>
    </row>
    <row r="413" spans="1:16" x14ac:dyDescent="0.25">
      <c r="A413" s="1"/>
      <c r="B413" s="1"/>
      <c r="C413" s="6"/>
      <c r="P413" s="5"/>
    </row>
    <row r="414" spans="1:16" x14ac:dyDescent="0.25">
      <c r="A414" s="1"/>
      <c r="B414" s="1"/>
      <c r="C414" s="6"/>
      <c r="P414" s="5"/>
    </row>
    <row r="415" spans="1:16" x14ac:dyDescent="0.25">
      <c r="A415" s="1"/>
      <c r="B415" s="1"/>
      <c r="C415" s="6"/>
      <c r="P415" s="5"/>
    </row>
    <row r="416" spans="1:16" x14ac:dyDescent="0.25">
      <c r="A416" s="1"/>
      <c r="B416" s="1"/>
      <c r="C416" s="6"/>
      <c r="P416" s="5"/>
    </row>
    <row r="417" spans="1:16" x14ac:dyDescent="0.25">
      <c r="A417" s="1"/>
      <c r="B417" s="1"/>
      <c r="C417" s="6"/>
      <c r="P417" s="5"/>
    </row>
    <row r="418" spans="1:16" x14ac:dyDescent="0.25">
      <c r="A418" s="1"/>
      <c r="B418" s="1"/>
      <c r="C418" s="6"/>
      <c r="P418" s="5"/>
    </row>
    <row r="419" spans="1:16" x14ac:dyDescent="0.25">
      <c r="A419" s="1"/>
      <c r="B419" s="1"/>
      <c r="C419" s="6"/>
      <c r="P419" s="5"/>
    </row>
    <row r="420" spans="1:16" x14ac:dyDescent="0.25">
      <c r="A420" s="1"/>
      <c r="B420" s="1"/>
      <c r="C420" s="6"/>
      <c r="P420" s="5"/>
    </row>
    <row r="421" spans="1:16" x14ac:dyDescent="0.25">
      <c r="A421" s="1"/>
      <c r="B421" s="1"/>
      <c r="C421" s="6"/>
      <c r="P421" s="5"/>
    </row>
    <row r="422" spans="1:16" x14ac:dyDescent="0.25">
      <c r="A422" s="1"/>
      <c r="B422" s="1"/>
      <c r="C422" s="6"/>
      <c r="P422" s="5"/>
    </row>
    <row r="423" spans="1:16" x14ac:dyDescent="0.25">
      <c r="A423" s="1"/>
      <c r="B423" s="1"/>
      <c r="C423" s="6"/>
      <c r="P423" s="5"/>
    </row>
    <row r="424" spans="1:16" x14ac:dyDescent="0.25">
      <c r="A424" s="1"/>
      <c r="B424" s="1"/>
      <c r="C424" s="6"/>
      <c r="P424" s="5"/>
    </row>
    <row r="425" spans="1:16" x14ac:dyDescent="0.25">
      <c r="A425" s="1"/>
      <c r="B425" s="1"/>
      <c r="C425" s="6"/>
      <c r="P425" s="5"/>
    </row>
    <row r="426" spans="1:16" x14ac:dyDescent="0.25">
      <c r="A426" s="1"/>
      <c r="B426" s="1"/>
      <c r="C426" s="6"/>
      <c r="P426" s="5"/>
    </row>
    <row r="427" spans="1:16" x14ac:dyDescent="0.25">
      <c r="A427" s="1"/>
      <c r="B427" s="1"/>
      <c r="C427" s="6"/>
      <c r="P427" s="5"/>
    </row>
    <row r="428" spans="1:16" x14ac:dyDescent="0.25">
      <c r="A428" s="1"/>
      <c r="B428" s="1"/>
      <c r="C428" s="6"/>
      <c r="P428" s="5"/>
    </row>
    <row r="429" spans="1:16" x14ac:dyDescent="0.25">
      <c r="A429" s="1"/>
      <c r="B429" s="1"/>
      <c r="C429" s="6"/>
      <c r="P429" s="5"/>
    </row>
    <row r="430" spans="1:16" x14ac:dyDescent="0.25">
      <c r="A430" s="1"/>
      <c r="B430" s="1"/>
      <c r="C430" s="6"/>
      <c r="P430" s="5"/>
    </row>
    <row r="431" spans="1:16" x14ac:dyDescent="0.25">
      <c r="A431" s="1"/>
      <c r="B431" s="1"/>
      <c r="C431" s="6"/>
      <c r="P431" s="5"/>
    </row>
    <row r="432" spans="1:16" x14ac:dyDescent="0.25">
      <c r="A432" s="1"/>
      <c r="B432" s="1"/>
      <c r="C432" s="6"/>
      <c r="P432" s="5"/>
    </row>
    <row r="433" spans="1:16" x14ac:dyDescent="0.25">
      <c r="A433" s="1"/>
      <c r="B433" s="1"/>
      <c r="C433" s="6"/>
      <c r="P433" s="5"/>
    </row>
  </sheetData>
  <mergeCells count="10">
    <mergeCell ref="H3:I3"/>
    <mergeCell ref="H5:I5"/>
    <mergeCell ref="H7:I7"/>
    <mergeCell ref="P1:Q1"/>
    <mergeCell ref="A1:A2"/>
    <mergeCell ref="C1:D1"/>
    <mergeCell ref="J1:K1"/>
    <mergeCell ref="L1:M1"/>
    <mergeCell ref="N1:O1"/>
    <mergeCell ref="N2:O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0"/>
  <sheetViews>
    <sheetView topLeftCell="A143" workbookViewId="0">
      <selection sqref="A1:H1"/>
    </sheetView>
  </sheetViews>
  <sheetFormatPr defaultRowHeight="15.75" x14ac:dyDescent="0.25"/>
  <cols>
    <col min="1" max="1" width="9.875" bestFit="1" customWidth="1"/>
    <col min="6" max="6" width="10" bestFit="1" customWidth="1"/>
    <col min="9" max="9" width="1.25" customWidth="1"/>
    <col min="12" max="12" width="1.375" customWidth="1"/>
    <col min="14" max="14" width="8.75" customWidth="1"/>
    <col min="15" max="15" width="1.625" customWidth="1"/>
    <col min="18" max="18" width="1.625" customWidth="1"/>
    <col min="21" max="21" width="1.5" customWidth="1"/>
    <col min="24" max="24" width="1.5" customWidth="1"/>
    <col min="27" max="27" width="1.375" customWidth="1"/>
  </cols>
  <sheetData>
    <row r="1" spans="1:29" x14ac:dyDescent="0.25">
      <c r="A1" s="62" t="s">
        <v>7</v>
      </c>
      <c r="B1" s="62"/>
      <c r="C1" s="62"/>
      <c r="D1" s="62"/>
      <c r="E1" s="62"/>
      <c r="F1" s="62"/>
      <c r="G1" s="62"/>
      <c r="H1" s="62"/>
      <c r="J1" s="66" t="s">
        <v>4</v>
      </c>
      <c r="K1" s="66"/>
      <c r="L1" s="12"/>
      <c r="M1" s="66" t="s">
        <v>5</v>
      </c>
      <c r="N1" s="66"/>
      <c r="O1" s="12"/>
      <c r="P1" s="66" t="s">
        <v>29</v>
      </c>
      <c r="Q1" s="66"/>
      <c r="S1" s="66" t="s">
        <v>30</v>
      </c>
      <c r="T1" s="66"/>
      <c r="V1" s="66" t="s">
        <v>13</v>
      </c>
      <c r="W1" s="66"/>
      <c r="Y1" s="66" t="s">
        <v>31</v>
      </c>
      <c r="Z1" s="66"/>
      <c r="AB1" s="66" t="s">
        <v>32</v>
      </c>
      <c r="AC1" s="66"/>
    </row>
    <row r="2" spans="1:29" x14ac:dyDescent="0.25">
      <c r="B2" s="3" t="s">
        <v>4</v>
      </c>
      <c r="C2" s="3" t="s">
        <v>5</v>
      </c>
      <c r="D2" s="65" t="s">
        <v>29</v>
      </c>
      <c r="E2" s="65" t="s">
        <v>30</v>
      </c>
      <c r="F2" s="65" t="s">
        <v>13</v>
      </c>
      <c r="G2" s="65" t="s">
        <v>31</v>
      </c>
      <c r="H2" s="65" t="s">
        <v>32</v>
      </c>
      <c r="J2" s="66"/>
      <c r="K2" s="66"/>
      <c r="L2" s="12"/>
      <c r="M2" s="66"/>
      <c r="N2" s="66"/>
      <c r="O2" s="12"/>
      <c r="P2" s="66"/>
      <c r="Q2" s="66"/>
      <c r="S2" s="66"/>
      <c r="T2" s="66"/>
      <c r="V2" s="66"/>
      <c r="W2" s="66"/>
      <c r="Y2" s="66"/>
      <c r="Z2" s="66"/>
      <c r="AB2" s="66"/>
      <c r="AC2" s="66"/>
    </row>
    <row r="3" spans="1:29" x14ac:dyDescent="0.25">
      <c r="A3" s="1">
        <v>43101</v>
      </c>
      <c r="B3">
        <v>18.329999999999998</v>
      </c>
      <c r="C3">
        <v>41188107</v>
      </c>
      <c r="D3" s="65"/>
      <c r="E3" s="65"/>
      <c r="F3" s="65"/>
      <c r="G3" s="65"/>
      <c r="H3" s="65"/>
      <c r="J3" s="4" t="s">
        <v>33</v>
      </c>
      <c r="K3" s="4" t="s">
        <v>34</v>
      </c>
      <c r="M3" s="4" t="s">
        <v>33</v>
      </c>
      <c r="N3" s="4" t="s">
        <v>34</v>
      </c>
      <c r="P3" s="4" t="s">
        <v>33</v>
      </c>
      <c r="Q3" s="4" t="s">
        <v>34</v>
      </c>
      <c r="S3" s="4" t="s">
        <v>33</v>
      </c>
      <c r="T3" s="4" t="s">
        <v>34</v>
      </c>
      <c r="V3" s="4" t="s">
        <v>33</v>
      </c>
      <c r="W3" s="4" t="s">
        <v>34</v>
      </c>
      <c r="Y3" s="4" t="s">
        <v>33</v>
      </c>
      <c r="Z3" s="4" t="s">
        <v>34</v>
      </c>
      <c r="AB3" s="4" t="s">
        <v>33</v>
      </c>
      <c r="AC3" s="4" t="s">
        <v>34</v>
      </c>
    </row>
    <row r="4" spans="1:29" x14ac:dyDescent="0.25">
      <c r="A4" s="1">
        <v>43108</v>
      </c>
      <c r="B4">
        <v>18.399999999999999</v>
      </c>
      <c r="C4">
        <v>22579775</v>
      </c>
      <c r="D4" s="6">
        <f>B4-B3</f>
        <v>7.0000000000000284E-2</v>
      </c>
      <c r="E4">
        <f>D4/B3</f>
        <v>3.8188761593017069E-3</v>
      </c>
      <c r="F4" s="7">
        <f>LN(B4)-LN(B3)</f>
        <v>3.8116027633265936E-3</v>
      </c>
      <c r="G4">
        <f>LN(B3)</f>
        <v>2.9085390618516134</v>
      </c>
      <c r="H4">
        <f>LN(C3)</f>
        <v>17.533660107599438</v>
      </c>
      <c r="J4">
        <f>MIN(B:B)+(MAX(B:B)-MIN(B:B))/10</f>
        <v>10.0976</v>
      </c>
      <c r="K4">
        <f>COUNTIF(B:B,"&lt;"&amp;J4)</f>
        <v>4</v>
      </c>
      <c r="M4">
        <f>MIN(C:C)+(MAX(C:C)-MIN(C:C))/10</f>
        <v>36014301.700000003</v>
      </c>
      <c r="N4">
        <f>COUNTIF(C:C,"&lt;"&amp;M4)</f>
        <v>98</v>
      </c>
      <c r="P4">
        <f>MIN(D:D)+(MAX(D:D)-MIN(D:D))/10</f>
        <v>-4.7200000000000006</v>
      </c>
      <c r="Q4">
        <f>COUNTIF(D:D,"&lt;"&amp;P4)</f>
        <v>1</v>
      </c>
      <c r="S4">
        <f>MIN(E:E)+(MAX(E:E)-MIN(E:E))/10</f>
        <v>-0.24454955561540537</v>
      </c>
      <c r="T4">
        <f>COUNTIF(E:E,"&lt;"&amp;S4)</f>
        <v>1</v>
      </c>
      <c r="V4">
        <f>MIN(F:F)+(MAX(F:F)-MIN(F:F))/10</f>
        <v>-0.2920257355728576</v>
      </c>
      <c r="W4">
        <f>COUNTIF(F:F,"&lt;"&amp;V4)</f>
        <v>1</v>
      </c>
      <c r="Y4">
        <f>MIN(G:G)+(MAX(G:G)-MIN(G:G))/10</f>
        <v>2.2749569889495866</v>
      </c>
      <c r="Z4">
        <f>COUNTIF(G:G,"&lt;"&amp;Y4)</f>
        <v>3</v>
      </c>
      <c r="AB4">
        <f>MIN(H:H)+(MAX(H:H)-MIN(H:H))/10</f>
        <v>15.537621810267801</v>
      </c>
      <c r="AC4">
        <f>COUNTIF(H:H,"&lt;"&amp;AB4)</f>
        <v>3</v>
      </c>
    </row>
    <row r="5" spans="1:29" x14ac:dyDescent="0.25">
      <c r="A5" s="1">
        <v>43115</v>
      </c>
      <c r="B5">
        <v>18.690000000000001</v>
      </c>
      <c r="C5">
        <v>23036108</v>
      </c>
      <c r="D5" s="6">
        <f t="shared" ref="D5:D68" si="0">B5-B4</f>
        <v>0.2900000000000027</v>
      </c>
      <c r="E5">
        <f t="shared" ref="E5:E68" si="1">D5/B4</f>
        <v>1.576086956521754E-2</v>
      </c>
      <c r="F5" s="7">
        <f t="shared" ref="F5:F68" si="2">LN(B5)-LN(B4)</f>
        <v>1.5637956852531776E-2</v>
      </c>
      <c r="G5">
        <f t="shared" ref="G5:H68" si="3">LN(B4)</f>
        <v>2.91235066461494</v>
      </c>
      <c r="H5">
        <f t="shared" si="3"/>
        <v>16.932565152065727</v>
      </c>
      <c r="J5">
        <f>J4+(MAX(B:B)-MIN(B:B))/10</f>
        <v>11.231199999999999</v>
      </c>
      <c r="K5">
        <f>COUNTIF(B:B,"&lt;"&amp;J5)-SUM($K$4:K4)</f>
        <v>19</v>
      </c>
      <c r="M5">
        <f>M4+(MAX(C:C)-MIN(C:C))/10</f>
        <v>68468627.400000006</v>
      </c>
      <c r="N5">
        <f>COUNTIF(C:C,"&lt;"&amp;M5)-SUM($N$4:N4)</f>
        <v>28</v>
      </c>
      <c r="P5">
        <f>P4+(MAX(D:D)-MIN(D:D))/10</f>
        <v>-3.9800000000000004</v>
      </c>
      <c r="Q5">
        <f>COUNTIF(D:D,"&lt;"&amp;P5)-SUM($Q$4:Q4)</f>
        <v>0</v>
      </c>
      <c r="S5">
        <f>S4+(MAX(E:E)-MIN(E:E))/10</f>
        <v>-0.2011244276865069</v>
      </c>
      <c r="T5">
        <f>COUNTIF(E:E,"&lt;"&amp;S5)-SUM($T$4:T4)</f>
        <v>0</v>
      </c>
      <c r="V5">
        <f>V4+(MAX(F:F)-MIN(F:F))/10</f>
        <v>-0.24440965976322307</v>
      </c>
      <c r="W5">
        <f>COUNTIF(F:F,"&lt;"&amp;V5)-SUM($W$4:W4)</f>
        <v>0</v>
      </c>
      <c r="Y5">
        <f>Y4+(MAX(G:G)-MIN(G:G))/10</f>
        <v>2.3566974219604928</v>
      </c>
      <c r="Z5">
        <f>COUNTIF(G:G,"&lt;"&amp;Y5)-SUM($Z$4:Z4)</f>
        <v>9</v>
      </c>
      <c r="AB5">
        <f>AB4+(MAX(H:H)-MIN(H:H))/10</f>
        <v>15.989979259303148</v>
      </c>
      <c r="AC5">
        <f>COUNTIF(H:H,"&lt;"&amp;AB5)-SUM($AC$4:AC4)</f>
        <v>1</v>
      </c>
    </row>
    <row r="6" spans="1:29" x14ac:dyDescent="0.25">
      <c r="A6" s="1">
        <v>43122</v>
      </c>
      <c r="B6">
        <v>18.75</v>
      </c>
      <c r="C6">
        <v>33485287</v>
      </c>
      <c r="D6" s="6">
        <f t="shared" si="0"/>
        <v>5.9999999999998721E-2</v>
      </c>
      <c r="E6">
        <f t="shared" si="1"/>
        <v>3.210272873194153E-3</v>
      </c>
      <c r="F6" s="7">
        <f t="shared" si="2"/>
        <v>3.2051309489480317E-3</v>
      </c>
      <c r="G6">
        <f t="shared" si="3"/>
        <v>2.9279886214674717</v>
      </c>
      <c r="H6">
        <f t="shared" si="3"/>
        <v>16.952573455911654</v>
      </c>
      <c r="J6">
        <f t="shared" ref="J6:J13" si="4">J5+(MAX(B:B)-MIN(B:B))/10</f>
        <v>12.364799999999999</v>
      </c>
      <c r="K6">
        <f>COUNTIF(B:B,"&lt;"&amp;J6)-SUM($K$4:K5)</f>
        <v>19</v>
      </c>
      <c r="M6">
        <f t="shared" ref="M6:M13" si="5">M5+(MAX(C:C)-MIN(C:C))/10</f>
        <v>100922953.10000001</v>
      </c>
      <c r="N6">
        <f>COUNTIF(C:C,"&lt;"&amp;M6)-SUM($N$4:N5)</f>
        <v>5</v>
      </c>
      <c r="P6">
        <f t="shared" ref="P6:P13" si="6">P5+(MAX(D:D)-MIN(D:D))/10</f>
        <v>-3.24</v>
      </c>
      <c r="Q6">
        <f>COUNTIF(D:D,"&lt;"&amp;P6)-SUM($Q$4:Q5)</f>
        <v>0</v>
      </c>
      <c r="S6">
        <f t="shared" ref="S6:S13" si="7">S5+(MAX(E:E)-MIN(E:E))/10</f>
        <v>-0.15769929975760844</v>
      </c>
      <c r="T6">
        <f>COUNTIF(E:E,"&lt;"&amp;S6)-SUM($T$4:T5)</f>
        <v>1</v>
      </c>
      <c r="V6">
        <f t="shared" ref="V6:V13" si="8">V5+(MAX(F:F)-MIN(F:F))/10</f>
        <v>-0.19679358395358854</v>
      </c>
      <c r="W6">
        <f>COUNTIF(F:F,"&lt;"&amp;V6)-SUM($W$4:W5)</f>
        <v>0</v>
      </c>
      <c r="Y6">
        <f t="shared" ref="Y6:Y13" si="9">Y5+(MAX(G:G)-MIN(G:G))/10</f>
        <v>2.438437854971399</v>
      </c>
      <c r="Z6">
        <f>COUNTIF(G:G,"&lt;"&amp;Y6)-SUM($Z$4:Z5)</f>
        <v>16</v>
      </c>
      <c r="AB6">
        <f t="shared" ref="AB6:AB13" si="10">AB5+(MAX(H:H)-MIN(H:H))/10</f>
        <v>16.442336708338495</v>
      </c>
      <c r="AC6">
        <f>COUNTIF(H:H,"&lt;"&amp;AB6)-SUM($AC$4:AC5)</f>
        <v>8</v>
      </c>
    </row>
    <row r="7" spans="1:29" x14ac:dyDescent="0.25">
      <c r="A7" s="1">
        <v>43129</v>
      </c>
      <c r="B7">
        <v>19.32</v>
      </c>
      <c r="C7">
        <v>35574133</v>
      </c>
      <c r="D7" s="6">
        <f t="shared" si="0"/>
        <v>0.57000000000000028</v>
      </c>
      <c r="E7">
        <f t="shared" si="1"/>
        <v>3.0400000000000014E-2</v>
      </c>
      <c r="F7" s="7">
        <f t="shared" si="2"/>
        <v>2.9947076367952352E-2</v>
      </c>
      <c r="G7">
        <f t="shared" si="3"/>
        <v>2.9311937524164198</v>
      </c>
      <c r="H7">
        <f t="shared" si="3"/>
        <v>17.3266167062915</v>
      </c>
      <c r="J7">
        <f t="shared" si="4"/>
        <v>13.498399999999998</v>
      </c>
      <c r="K7">
        <f>COUNTIF(B:B,"&lt;"&amp;J7)-SUM($K$4:K6)</f>
        <v>17</v>
      </c>
      <c r="M7">
        <f t="shared" si="5"/>
        <v>133377278.80000001</v>
      </c>
      <c r="N7">
        <f>COUNTIF(C:C,"&lt;"&amp;M7)-SUM($N$4:N6)</f>
        <v>5</v>
      </c>
      <c r="P7">
        <f t="shared" si="6"/>
        <v>-2.5</v>
      </c>
      <c r="Q7">
        <f>COUNTIF(D:D,"&lt;"&amp;P7)-SUM($Q$4:Q6)</f>
        <v>0</v>
      </c>
      <c r="S7">
        <f t="shared" si="7"/>
        <v>-0.11427417182870997</v>
      </c>
      <c r="T7">
        <f>COUNTIF(E:E,"&lt;"&amp;S7)-SUM($T$4:T6)</f>
        <v>2</v>
      </c>
      <c r="V7">
        <f t="shared" si="8"/>
        <v>-0.149177508143954</v>
      </c>
      <c r="W7">
        <f>COUNTIF(F:F,"&lt;"&amp;V7)-SUM($W$4:W6)</f>
        <v>2</v>
      </c>
      <c r="Y7">
        <f t="shared" si="9"/>
        <v>2.5201782879823051</v>
      </c>
      <c r="Z7">
        <f>COUNTIF(G:G,"&lt;"&amp;Y7)-SUM($Z$4:Z6)</f>
        <v>14</v>
      </c>
      <c r="AB7">
        <f t="shared" si="10"/>
        <v>16.894694157373841</v>
      </c>
      <c r="AC7">
        <f>COUNTIF(H:H,"&lt;"&amp;AB7)-SUM($AC$4:AC6)</f>
        <v>43</v>
      </c>
    </row>
    <row r="8" spans="1:29" x14ac:dyDescent="0.25">
      <c r="A8" s="1">
        <v>43136</v>
      </c>
      <c r="B8">
        <v>18.11</v>
      </c>
      <c r="C8">
        <v>33566633</v>
      </c>
      <c r="D8" s="6">
        <f t="shared" si="0"/>
        <v>-1.2100000000000009</v>
      </c>
      <c r="E8">
        <f t="shared" si="1"/>
        <v>-6.2629399585921369E-2</v>
      </c>
      <c r="F8" s="7">
        <f t="shared" si="2"/>
        <v>-6.4676556889049941E-2</v>
      </c>
      <c r="G8">
        <f t="shared" si="3"/>
        <v>2.9611408287843721</v>
      </c>
      <c r="H8">
        <f t="shared" si="3"/>
        <v>17.387129330596128</v>
      </c>
      <c r="J8">
        <f t="shared" si="4"/>
        <v>14.631999999999998</v>
      </c>
      <c r="K8">
        <f>COUNTIF(B:B,"&lt;"&amp;J8)-SUM($K$4:K7)</f>
        <v>32</v>
      </c>
      <c r="M8">
        <f t="shared" si="5"/>
        <v>165831604.5</v>
      </c>
      <c r="N8">
        <f>COUNTIF(C:C,"&lt;"&amp;M8)-SUM($N$4:N7)</f>
        <v>6</v>
      </c>
      <c r="P8">
        <f t="shared" si="6"/>
        <v>-1.7599999999999998</v>
      </c>
      <c r="Q8">
        <f>COUNTIF(D:D,"&lt;"&amp;P8)-SUM($Q$4:Q7)</f>
        <v>4</v>
      </c>
      <c r="S8">
        <f t="shared" si="7"/>
        <v>-7.0849043899811504E-2</v>
      </c>
      <c r="T8">
        <f>COUNTIF(E:E,"&lt;"&amp;S8)-SUM($T$4:T7)</f>
        <v>8</v>
      </c>
      <c r="V8">
        <f t="shared" si="8"/>
        <v>-0.10156143233431947</v>
      </c>
      <c r="W8">
        <f>COUNTIF(F:F,"&lt;"&amp;V8)-SUM($W$4:W7)</f>
        <v>3</v>
      </c>
      <c r="Y8">
        <f t="shared" si="9"/>
        <v>2.6019187209932113</v>
      </c>
      <c r="Z8">
        <f>COUNTIF(G:G,"&lt;"&amp;Y8)-SUM($Z$4:Z7)</f>
        <v>17</v>
      </c>
      <c r="AB8">
        <f t="shared" si="10"/>
        <v>17.347051606409188</v>
      </c>
      <c r="AC8">
        <f>COUNTIF(H:H,"&lt;"&amp;AB8)-SUM($AC$4:AC7)</f>
        <v>40</v>
      </c>
    </row>
    <row r="9" spans="1:29" x14ac:dyDescent="0.25">
      <c r="A9" s="1">
        <v>43143</v>
      </c>
      <c r="B9">
        <v>20.05</v>
      </c>
      <c r="C9">
        <v>30650725</v>
      </c>
      <c r="D9" s="6">
        <f t="shared" si="0"/>
        <v>1.9400000000000013</v>
      </c>
      <c r="E9">
        <f t="shared" si="1"/>
        <v>0.10712313638873558</v>
      </c>
      <c r="F9" s="7">
        <f t="shared" si="2"/>
        <v>0.10176488185725585</v>
      </c>
      <c r="G9">
        <f t="shared" si="3"/>
        <v>2.8964642718953222</v>
      </c>
      <c r="H9">
        <f t="shared" si="3"/>
        <v>17.329043066041031</v>
      </c>
      <c r="J9">
        <f t="shared" si="4"/>
        <v>15.765599999999997</v>
      </c>
      <c r="K9">
        <f>COUNTIF(B:B,"&lt;"&amp;J9)-SUM($K$4:K8)</f>
        <v>32</v>
      </c>
      <c r="M9">
        <f t="shared" si="5"/>
        <v>198285930.19999999</v>
      </c>
      <c r="N9">
        <f>COUNTIF(C:C,"&lt;"&amp;M9)-SUM($N$4:N8)</f>
        <v>2</v>
      </c>
      <c r="P9">
        <f t="shared" si="6"/>
        <v>-1.0199999999999996</v>
      </c>
      <c r="Q9">
        <f>COUNTIF(D:D,"&lt;"&amp;P9)-SUM($Q$4:Q8)</f>
        <v>8</v>
      </c>
      <c r="S9">
        <f t="shared" si="7"/>
        <v>-2.7423915970913031E-2</v>
      </c>
      <c r="T9">
        <f>COUNTIF(E:E,"&lt;"&amp;S9)-SUM($T$4:T8)</f>
        <v>26</v>
      </c>
      <c r="V9">
        <f t="shared" si="8"/>
        <v>-5.3945356524684927E-2</v>
      </c>
      <c r="W9">
        <f>COUNTIF(F:F,"&lt;"&amp;V9)-SUM($W$4:W8)</f>
        <v>18</v>
      </c>
      <c r="Y9">
        <f t="shared" si="9"/>
        <v>2.6836591540041175</v>
      </c>
      <c r="Z9">
        <f>COUNTIF(G:G,"&lt;"&amp;Y9)-SUM($Z$4:Z8)</f>
        <v>31</v>
      </c>
      <c r="AB9">
        <f t="shared" si="10"/>
        <v>17.799409055444535</v>
      </c>
      <c r="AC9">
        <f>COUNTIF(H:H,"&lt;"&amp;AB9)-SUM($AC$4:AC8)</f>
        <v>27</v>
      </c>
    </row>
    <row r="10" spans="1:29" x14ac:dyDescent="0.25">
      <c r="A10" s="1">
        <v>43150</v>
      </c>
      <c r="B10">
        <v>20.3</v>
      </c>
      <c r="C10">
        <v>20704569</v>
      </c>
      <c r="D10" s="6">
        <f t="shared" si="0"/>
        <v>0.25</v>
      </c>
      <c r="E10">
        <f t="shared" si="1"/>
        <v>1.2468827930174562E-2</v>
      </c>
      <c r="F10" s="7">
        <f t="shared" si="2"/>
        <v>1.239173229516366E-2</v>
      </c>
      <c r="G10">
        <f t="shared" si="3"/>
        <v>2.998229153752578</v>
      </c>
      <c r="H10">
        <f t="shared" si="3"/>
        <v>17.238166874226607</v>
      </c>
      <c r="J10">
        <f t="shared" si="4"/>
        <v>16.899199999999997</v>
      </c>
      <c r="K10">
        <f>COUNTIF(B:B,"&lt;"&amp;J10)-SUM($K$4:K9)</f>
        <v>8</v>
      </c>
      <c r="M10">
        <f t="shared" si="5"/>
        <v>230740255.89999998</v>
      </c>
      <c r="N10">
        <f>COUNTIF(C:C,"&lt;"&amp;M10)-SUM($N$4:N9)</f>
        <v>1</v>
      </c>
      <c r="P10">
        <f t="shared" si="6"/>
        <v>-0.27999999999999936</v>
      </c>
      <c r="Q10">
        <f>COUNTIF(D:D,"&lt;"&amp;P10)-SUM($Q$4:Q9)</f>
        <v>33</v>
      </c>
      <c r="S10">
        <f t="shared" si="7"/>
        <v>1.6001211957985442E-2</v>
      </c>
      <c r="T10">
        <f>COUNTIF(E:E,"&lt;"&amp;S10)-SUM($T$4:T9)</f>
        <v>52</v>
      </c>
      <c r="V10">
        <f t="shared" si="8"/>
        <v>-6.3292807150503866E-3</v>
      </c>
      <c r="W10">
        <f>COUNTIF(F:F,"&lt;"&amp;V10)-SUM($W$4:W9)</f>
        <v>37</v>
      </c>
      <c r="Y10">
        <f t="shared" si="9"/>
        <v>2.7653995870150236</v>
      </c>
      <c r="Z10">
        <f>COUNTIF(G:G,"&lt;"&amp;Y10)-SUM($Z$4:Z9)</f>
        <v>34</v>
      </c>
      <c r="AB10">
        <f t="shared" si="10"/>
        <v>18.251766504479882</v>
      </c>
      <c r="AC10">
        <f>COUNTIF(H:H,"&lt;"&amp;AB10)-SUM($AC$4:AC9)</f>
        <v>7</v>
      </c>
    </row>
    <row r="11" spans="1:29" x14ac:dyDescent="0.25">
      <c r="A11" s="1">
        <v>43157</v>
      </c>
      <c r="B11">
        <v>19.93</v>
      </c>
      <c r="C11">
        <v>26475671</v>
      </c>
      <c r="D11" s="6">
        <f t="shared" si="0"/>
        <v>-0.37000000000000099</v>
      </c>
      <c r="E11">
        <f t="shared" si="1"/>
        <v>-1.8226600985221723E-2</v>
      </c>
      <c r="F11" s="7">
        <f t="shared" si="2"/>
        <v>-1.8394751823038291E-2</v>
      </c>
      <c r="G11">
        <f t="shared" si="3"/>
        <v>3.0106208860477417</v>
      </c>
      <c r="H11">
        <f t="shared" si="3"/>
        <v>16.845864958517179</v>
      </c>
      <c r="J11">
        <f t="shared" si="4"/>
        <v>18.032799999999998</v>
      </c>
      <c r="K11">
        <f>COUNTIF(B:B,"&lt;"&amp;J11)-SUM($K$4:K10)</f>
        <v>3</v>
      </c>
      <c r="M11">
        <f t="shared" si="5"/>
        <v>263194581.59999996</v>
      </c>
      <c r="N11">
        <f>COUNTIF(C:C,"&lt;"&amp;M11)-SUM($N$4:N10)</f>
        <v>0</v>
      </c>
      <c r="P11">
        <f t="shared" si="6"/>
        <v>0.46000000000000085</v>
      </c>
      <c r="Q11">
        <f>COUNTIF(D:D,"&lt;"&amp;P11)-SUM($Q$4:Q10)</f>
        <v>65</v>
      </c>
      <c r="S11">
        <f t="shared" si="7"/>
        <v>5.9426339886883915E-2</v>
      </c>
      <c r="T11">
        <f>COUNTIF(E:E,"&lt;"&amp;S11)-SUM($T$4:T10)</f>
        <v>36</v>
      </c>
      <c r="V11">
        <f t="shared" si="8"/>
        <v>4.1286795094584154E-2</v>
      </c>
      <c r="W11">
        <f>COUNTIF(F:F,"&lt;"&amp;V11)-SUM($W$4:W10)</f>
        <v>60</v>
      </c>
      <c r="Y11">
        <f t="shared" si="9"/>
        <v>2.8471400200259298</v>
      </c>
      <c r="Z11">
        <f>COUNTIF(G:G,"&lt;"&amp;Y11)-SUM($Z$4:Z10)</f>
        <v>9</v>
      </c>
      <c r="AB11">
        <f t="shared" si="10"/>
        <v>18.704123953515229</v>
      </c>
      <c r="AC11">
        <f>COUNTIF(H:H,"&lt;"&amp;AB11)-SUM($AC$4:AC10)</f>
        <v>6</v>
      </c>
    </row>
    <row r="12" spans="1:29" x14ac:dyDescent="0.25">
      <c r="A12" s="1">
        <v>43164</v>
      </c>
      <c r="B12">
        <v>19.93</v>
      </c>
      <c r="C12">
        <v>19500068</v>
      </c>
      <c r="D12" s="6">
        <f t="shared" si="0"/>
        <v>0</v>
      </c>
      <c r="E12">
        <f t="shared" si="1"/>
        <v>0</v>
      </c>
      <c r="F12" s="7">
        <f t="shared" si="2"/>
        <v>0</v>
      </c>
      <c r="G12">
        <f t="shared" si="3"/>
        <v>2.9922261342247034</v>
      </c>
      <c r="H12">
        <f t="shared" si="3"/>
        <v>17.091736793795352</v>
      </c>
      <c r="J12">
        <f t="shared" si="4"/>
        <v>19.166399999999999</v>
      </c>
      <c r="K12">
        <f>COUNTIF(B:B,"&lt;"&amp;J12)-SUM($K$4:K11)</f>
        <v>9</v>
      </c>
      <c r="M12">
        <f t="shared" si="5"/>
        <v>295648907.29999995</v>
      </c>
      <c r="N12">
        <f>COUNTIF(C:C,"&lt;"&amp;M12)-SUM($N$4:N11)</f>
        <v>1</v>
      </c>
      <c r="P12">
        <f t="shared" si="6"/>
        <v>1.2000000000000011</v>
      </c>
      <c r="Q12">
        <f>COUNTIF(D:D,"&lt;"&amp;P12)-SUM($Q$4:Q11)</f>
        <v>28</v>
      </c>
      <c r="S12">
        <f t="shared" si="7"/>
        <v>0.10285146781578239</v>
      </c>
      <c r="T12">
        <f>COUNTIF(E:E,"&lt;"&amp;S12)-SUM($T$4:T11)</f>
        <v>15</v>
      </c>
      <c r="V12">
        <f t="shared" si="8"/>
        <v>8.8902870904218695E-2</v>
      </c>
      <c r="W12">
        <f>COUNTIF(F:F,"&lt;"&amp;V12)-SUM($W$4:W11)</f>
        <v>18</v>
      </c>
      <c r="Y12">
        <f t="shared" si="9"/>
        <v>2.928880453036836</v>
      </c>
      <c r="Z12">
        <f>COUNTIF(G:G,"&lt;"&amp;Y12)-SUM($Z$4:Z11)</f>
        <v>6</v>
      </c>
      <c r="AB12">
        <f t="shared" si="10"/>
        <v>19.156481402550575</v>
      </c>
      <c r="AC12">
        <f>COUNTIF(H:H,"&lt;"&amp;AB12)-SUM($AC$4:AC11)</f>
        <v>8</v>
      </c>
    </row>
    <row r="13" spans="1:29" x14ac:dyDescent="0.25">
      <c r="A13" s="1">
        <v>43171</v>
      </c>
      <c r="B13">
        <v>18.234999999999999</v>
      </c>
      <c r="C13">
        <v>37503834</v>
      </c>
      <c r="D13" s="6">
        <f t="shared" si="0"/>
        <v>-1.6950000000000003</v>
      </c>
      <c r="E13">
        <f t="shared" si="1"/>
        <v>-8.5047666833918734E-2</v>
      </c>
      <c r="F13" s="7">
        <f t="shared" si="2"/>
        <v>-8.8883309964059798E-2</v>
      </c>
      <c r="G13">
        <f t="shared" si="3"/>
        <v>2.9922261342247034</v>
      </c>
      <c r="H13">
        <f t="shared" si="3"/>
        <v>16.785928510707382</v>
      </c>
      <c r="J13">
        <f t="shared" si="4"/>
        <v>20.3</v>
      </c>
      <c r="K13">
        <f>COUNTIF(B:B,"&lt;"&amp;J13)-SUM($K$4:K12)</f>
        <v>4</v>
      </c>
      <c r="M13">
        <f t="shared" si="5"/>
        <v>328103232.99999994</v>
      </c>
      <c r="N13">
        <f>COUNTIF(C:C,"&lt;"&amp;M13)-SUM($N$4:N12)</f>
        <v>1</v>
      </c>
      <c r="P13">
        <f t="shared" si="6"/>
        <v>1.9400000000000013</v>
      </c>
      <c r="Q13">
        <f>COUNTIF(D:D,"&lt;"&amp;P13)-SUM($Q$4:Q12)</f>
        <v>7</v>
      </c>
      <c r="S13">
        <f t="shared" si="7"/>
        <v>0.14627659574468085</v>
      </c>
      <c r="T13">
        <f>COUNTIF(E:E,"&lt;"&amp;S13)-SUM($T$4:T12)</f>
        <v>5</v>
      </c>
      <c r="V13">
        <f t="shared" si="8"/>
        <v>0.13651894671385323</v>
      </c>
      <c r="W13">
        <f>COUNTIF(F:F,"&lt;"&amp;V13)-SUM($W$4:W12)</f>
        <v>7</v>
      </c>
      <c r="Y13">
        <f t="shared" si="9"/>
        <v>3.0106208860477421</v>
      </c>
      <c r="Z13">
        <f>COUNTIF(G:G,"&lt;"&amp;Y13)-SUM($Z$4:Z12)</f>
        <v>7</v>
      </c>
      <c r="AB13">
        <f t="shared" si="10"/>
        <v>19.608838851585922</v>
      </c>
      <c r="AC13">
        <f>COUNTIF(H:H,"&lt;"&amp;AB13)-SUM($AC$4:AC12)</f>
        <v>3</v>
      </c>
    </row>
    <row r="14" spans="1:29" x14ac:dyDescent="0.25">
      <c r="A14" s="1">
        <v>43178</v>
      </c>
      <c r="B14">
        <v>19</v>
      </c>
      <c r="C14">
        <v>28380781</v>
      </c>
      <c r="D14" s="6">
        <f t="shared" si="0"/>
        <v>0.76500000000000057</v>
      </c>
      <c r="E14">
        <f t="shared" si="1"/>
        <v>4.195228955305734E-2</v>
      </c>
      <c r="F14" s="7">
        <f t="shared" si="2"/>
        <v>4.1096154905796656E-2</v>
      </c>
      <c r="G14">
        <f t="shared" si="3"/>
        <v>2.9033428242606436</v>
      </c>
      <c r="H14">
        <f t="shared" si="3"/>
        <v>17.439953725714485</v>
      </c>
    </row>
    <row r="15" spans="1:29" x14ac:dyDescent="0.25">
      <c r="A15" s="1">
        <v>43185</v>
      </c>
      <c r="B15">
        <v>18.63</v>
      </c>
      <c r="C15">
        <v>19633946</v>
      </c>
      <c r="D15" s="6">
        <f t="shared" si="0"/>
        <v>-0.37000000000000099</v>
      </c>
      <c r="E15">
        <f t="shared" si="1"/>
        <v>-1.9473684210526369E-2</v>
      </c>
      <c r="F15" s="7">
        <f t="shared" si="2"/>
        <v>-1.9665794552943261E-2</v>
      </c>
      <c r="G15">
        <f t="shared" si="3"/>
        <v>2.9444389791664403</v>
      </c>
      <c r="H15">
        <f t="shared" si="3"/>
        <v>17.161222748697366</v>
      </c>
      <c r="J15" s="62"/>
      <c r="K15" s="62"/>
      <c r="M15" s="62"/>
      <c r="N15" s="62"/>
      <c r="P15" s="62"/>
      <c r="Q15" s="62"/>
      <c r="S15" s="62"/>
      <c r="T15" s="62"/>
      <c r="V15" s="62"/>
      <c r="W15" s="62"/>
      <c r="Y15" s="62"/>
      <c r="Z15" s="62"/>
      <c r="AB15" s="62"/>
      <c r="AC15" s="62"/>
    </row>
    <row r="16" spans="1:29" x14ac:dyDescent="0.25">
      <c r="A16" s="1">
        <v>43192</v>
      </c>
      <c r="B16">
        <v>18.96</v>
      </c>
      <c r="C16">
        <v>18374604</v>
      </c>
      <c r="D16" s="6">
        <f t="shared" si="0"/>
        <v>0.33000000000000185</v>
      </c>
      <c r="E16">
        <f t="shared" si="1"/>
        <v>1.7713365539452595E-2</v>
      </c>
      <c r="F16" s="7">
        <f t="shared" si="2"/>
        <v>1.755831221337889E-2</v>
      </c>
      <c r="G16">
        <f t="shared" si="3"/>
        <v>2.924773184613497</v>
      </c>
      <c r="H16">
        <f t="shared" si="3"/>
        <v>16.792770564899762</v>
      </c>
      <c r="J16" s="62"/>
      <c r="K16" s="62"/>
      <c r="M16" s="62"/>
      <c r="N16" s="62"/>
      <c r="P16" s="62"/>
      <c r="Q16" s="62"/>
      <c r="S16" s="62"/>
      <c r="T16" s="62"/>
      <c r="V16" s="62"/>
      <c r="W16" s="62"/>
      <c r="Y16" s="62"/>
      <c r="Z16" s="62"/>
      <c r="AB16" s="62"/>
      <c r="AC16" s="62"/>
    </row>
    <row r="17" spans="1:29" x14ac:dyDescent="0.25">
      <c r="A17" s="1">
        <v>43199</v>
      </c>
      <c r="B17">
        <v>13.5</v>
      </c>
      <c r="C17">
        <v>161500036</v>
      </c>
      <c r="D17" s="6">
        <f t="shared" si="0"/>
        <v>-5.4600000000000009</v>
      </c>
      <c r="E17">
        <f t="shared" si="1"/>
        <v>-0.28797468354430383</v>
      </c>
      <c r="F17" s="7">
        <f t="shared" si="2"/>
        <v>-0.33964181138249216</v>
      </c>
      <c r="G17">
        <f t="shared" si="3"/>
        <v>2.9423314968268759</v>
      </c>
      <c r="H17">
        <f t="shared" si="3"/>
        <v>16.72648005181054</v>
      </c>
      <c r="J17" s="62"/>
      <c r="K17" s="62"/>
      <c r="M17" s="62"/>
      <c r="N17" s="62"/>
      <c r="P17" s="62"/>
      <c r="Q17" s="62"/>
      <c r="S17" s="62"/>
      <c r="T17" s="62"/>
      <c r="V17" s="62"/>
      <c r="W17" s="62"/>
      <c r="Y17" s="62"/>
      <c r="Z17" s="62"/>
      <c r="AB17" s="62"/>
      <c r="AC17" s="62"/>
    </row>
    <row r="18" spans="1:29" x14ac:dyDescent="0.25">
      <c r="A18" s="1">
        <v>43206</v>
      </c>
      <c r="B18">
        <v>14.914999999999999</v>
      </c>
      <c r="C18">
        <v>65417200</v>
      </c>
      <c r="D18" s="6">
        <f t="shared" si="0"/>
        <v>1.4149999999999991</v>
      </c>
      <c r="E18">
        <f t="shared" si="1"/>
        <v>0.10481481481481475</v>
      </c>
      <c r="F18" s="7">
        <f t="shared" si="2"/>
        <v>9.9677732522327922E-2</v>
      </c>
      <c r="G18">
        <f t="shared" si="3"/>
        <v>2.6026896854443837</v>
      </c>
      <c r="H18">
        <f t="shared" si="3"/>
        <v>18.900015923537179</v>
      </c>
      <c r="J18" s="62"/>
      <c r="K18" s="62"/>
      <c r="M18" s="62"/>
      <c r="N18" s="62"/>
      <c r="P18" s="62"/>
      <c r="Q18" s="62"/>
      <c r="S18" s="62"/>
      <c r="T18" s="62"/>
      <c r="V18" s="62"/>
      <c r="W18" s="62"/>
      <c r="Y18" s="62"/>
      <c r="Z18" s="62"/>
      <c r="AB18" s="62"/>
      <c r="AC18" s="62"/>
    </row>
    <row r="19" spans="1:29" x14ac:dyDescent="0.25">
      <c r="A19" s="1">
        <v>43213</v>
      </c>
      <c r="B19">
        <v>14.6</v>
      </c>
      <c r="C19">
        <v>38281652</v>
      </c>
      <c r="D19" s="6">
        <f t="shared" si="0"/>
        <v>-0.3149999999999995</v>
      </c>
      <c r="E19">
        <f t="shared" si="1"/>
        <v>-2.1119678176332517E-2</v>
      </c>
      <c r="F19" s="7">
        <f t="shared" si="2"/>
        <v>-2.1345889252420758E-2</v>
      </c>
      <c r="G19">
        <f t="shared" si="3"/>
        <v>2.7023674179667116</v>
      </c>
      <c r="H19">
        <f t="shared" si="3"/>
        <v>17.996295778791691</v>
      </c>
      <c r="J19" s="62"/>
      <c r="K19" s="62"/>
      <c r="M19" s="62"/>
      <c r="N19" s="62"/>
      <c r="P19" s="62"/>
      <c r="Q19" s="62"/>
      <c r="S19" s="62"/>
      <c r="T19" s="62"/>
      <c r="V19" s="62"/>
      <c r="W19" s="62"/>
      <c r="Y19" s="62"/>
      <c r="Z19" s="62"/>
      <c r="AB19" s="62"/>
      <c r="AC19" s="62"/>
    </row>
    <row r="20" spans="1:29" x14ac:dyDescent="0.25">
      <c r="A20" s="1">
        <v>43220</v>
      </c>
      <c r="B20">
        <v>14.76</v>
      </c>
      <c r="C20">
        <v>21397055</v>
      </c>
      <c r="D20" s="6">
        <f t="shared" si="0"/>
        <v>0.16000000000000014</v>
      </c>
      <c r="E20">
        <f t="shared" si="1"/>
        <v>1.0958904109589052E-2</v>
      </c>
      <c r="F20" s="7">
        <f t="shared" si="2"/>
        <v>1.0899290458035615E-2</v>
      </c>
      <c r="G20">
        <f t="shared" si="3"/>
        <v>2.6810215287142909</v>
      </c>
      <c r="H20">
        <f t="shared" si="3"/>
        <v>17.460481279312727</v>
      </c>
      <c r="J20" s="62"/>
      <c r="K20" s="62"/>
      <c r="M20" s="62"/>
      <c r="N20" s="62"/>
      <c r="P20" s="62"/>
      <c r="Q20" s="62"/>
      <c r="S20" s="62"/>
      <c r="T20" s="62"/>
      <c r="V20" s="62"/>
      <c r="W20" s="62"/>
      <c r="Y20" s="62"/>
      <c r="Z20" s="62"/>
      <c r="AB20" s="62"/>
      <c r="AC20" s="62"/>
    </row>
    <row r="21" spans="1:29" x14ac:dyDescent="0.25">
      <c r="A21" s="1">
        <v>43227</v>
      </c>
      <c r="B21">
        <v>15.76</v>
      </c>
      <c r="C21">
        <v>21180081</v>
      </c>
      <c r="D21" s="6">
        <f t="shared" si="0"/>
        <v>1</v>
      </c>
      <c r="E21">
        <f t="shared" si="1"/>
        <v>6.7750677506775075E-2</v>
      </c>
      <c r="F21" s="7">
        <f t="shared" si="2"/>
        <v>6.5554265257406374E-2</v>
      </c>
      <c r="G21">
        <f t="shared" si="3"/>
        <v>2.6919208191723265</v>
      </c>
      <c r="H21">
        <f t="shared" si="3"/>
        <v>16.878763853699585</v>
      </c>
    </row>
    <row r="22" spans="1:29" x14ac:dyDescent="0.25">
      <c r="A22" s="1">
        <v>43234</v>
      </c>
      <c r="B22">
        <v>14.65</v>
      </c>
      <c r="C22">
        <v>24079279</v>
      </c>
      <c r="D22" s="6">
        <f t="shared" si="0"/>
        <v>-1.1099999999999994</v>
      </c>
      <c r="E22">
        <f t="shared" si="1"/>
        <v>-7.0431472081218235E-2</v>
      </c>
      <c r="F22" s="7">
        <f t="shared" si="2"/>
        <v>-7.3034748966656515E-2</v>
      </c>
      <c r="G22">
        <f t="shared" si="3"/>
        <v>2.7574750844297329</v>
      </c>
      <c r="H22">
        <f t="shared" si="3"/>
        <v>16.868571722492828</v>
      </c>
      <c r="J22" s="8" t="s">
        <v>27</v>
      </c>
      <c r="K22" s="8" t="s">
        <v>28</v>
      </c>
      <c r="L22" s="8"/>
      <c r="M22" s="8" t="s">
        <v>27</v>
      </c>
      <c r="N22" s="8" t="s">
        <v>28</v>
      </c>
      <c r="O22" s="8"/>
      <c r="P22" s="8" t="s">
        <v>27</v>
      </c>
      <c r="Q22" s="8" t="s">
        <v>28</v>
      </c>
      <c r="R22" s="8"/>
      <c r="S22" s="8" t="s">
        <v>27</v>
      </c>
      <c r="T22" s="8" t="s">
        <v>28</v>
      </c>
      <c r="U22" s="8"/>
      <c r="V22" s="8" t="s">
        <v>27</v>
      </c>
      <c r="W22" s="8" t="s">
        <v>28</v>
      </c>
      <c r="X22" s="8"/>
      <c r="Y22" s="8" t="s">
        <v>27</v>
      </c>
      <c r="Z22" s="8" t="s">
        <v>28</v>
      </c>
      <c r="AA22" s="8"/>
      <c r="AB22" s="8" t="s">
        <v>27</v>
      </c>
      <c r="AC22" s="8" t="s">
        <v>28</v>
      </c>
    </row>
    <row r="23" spans="1:29" x14ac:dyDescent="0.25">
      <c r="A23" s="1">
        <v>43241</v>
      </c>
      <c r="B23">
        <v>14.56</v>
      </c>
      <c r="C23">
        <v>50950813</v>
      </c>
      <c r="D23" s="6">
        <f t="shared" si="0"/>
        <v>-8.9999999999999858E-2</v>
      </c>
      <c r="E23">
        <f t="shared" si="1"/>
        <v>-6.143344709897601E-3</v>
      </c>
      <c r="F23" s="7">
        <f t="shared" si="2"/>
        <v>-6.1622926945363865E-3</v>
      </c>
      <c r="G23">
        <f t="shared" si="3"/>
        <v>2.6844403354630764</v>
      </c>
      <c r="H23">
        <f t="shared" si="3"/>
        <v>16.996862236096163</v>
      </c>
      <c r="J23">
        <f>SKEW(B:B)</f>
        <v>0.43243157012791106</v>
      </c>
      <c r="K23">
        <f>KURT(B:B)</f>
        <v>-8.264065122354225E-3</v>
      </c>
      <c r="M23">
        <f>SKEW(C:C)</f>
        <v>3.0850473980777204</v>
      </c>
      <c r="N23">
        <f>KURT(C:C)</f>
        <v>10.532414592411545</v>
      </c>
      <c r="P23">
        <f>SKEW(D:D)</f>
        <v>-1.8906404102459504</v>
      </c>
      <c r="Q23">
        <f>KURT(D:D)</f>
        <v>10.531965311187097</v>
      </c>
      <c r="S23">
        <f>SKEW(E:E)</f>
        <v>-0.78293181751424634</v>
      </c>
      <c r="T23">
        <f>KURT(E:E)</f>
        <v>3.4030447443866403</v>
      </c>
      <c r="V23">
        <f>SKEW(F:F)</f>
        <v>-1.2815053389597912</v>
      </c>
      <c r="W23">
        <f>KURT(F:F)</f>
        <v>5.7528566314469032</v>
      </c>
      <c r="Y23">
        <f>SKEW(G:G)</f>
        <v>-3.9304554357934233E-3</v>
      </c>
      <c r="Z23">
        <f>KURT(G:G)</f>
        <v>-0.36576846315123257</v>
      </c>
      <c r="AB23">
        <f>SKEW(H:H)</f>
        <v>0.7306610377283409</v>
      </c>
      <c r="AC23">
        <f>KURT(H:H)</f>
        <v>1.1707869989935555</v>
      </c>
    </row>
    <row r="24" spans="1:29" x14ac:dyDescent="0.25">
      <c r="A24" s="1">
        <v>43248</v>
      </c>
      <c r="B24">
        <v>14.55</v>
      </c>
      <c r="C24">
        <v>44933668</v>
      </c>
      <c r="D24" s="6">
        <f t="shared" si="0"/>
        <v>-9.9999999999997868E-3</v>
      </c>
      <c r="E24">
        <f t="shared" si="1"/>
        <v>-6.8681318681317212E-4</v>
      </c>
      <c r="F24" s="7">
        <f t="shared" si="2"/>
        <v>-6.8704915103845465E-4</v>
      </c>
      <c r="G24">
        <f t="shared" si="3"/>
        <v>2.67827804276854</v>
      </c>
      <c r="H24">
        <f t="shared" si="3"/>
        <v>17.746371274326112</v>
      </c>
      <c r="J24" s="62" t="str">
        <f>IF(AND(J23=0,K23=0),"НОРМАЛЬНОЕ","ДРУГОЕ")</f>
        <v>ДРУГОЕ</v>
      </c>
      <c r="K24" s="62"/>
      <c r="M24" s="62" t="str">
        <f>IF(AND(M23=0,N23=0),"НОРМАЛЬНОЕ","ДРУГОЕ")</f>
        <v>ДРУГОЕ</v>
      </c>
      <c r="N24" s="62"/>
      <c r="P24" s="62" t="str">
        <f>IF(AND(P23=0,Q23=0),"НОРМАЛЬНОЕ","ДРУГОЕ")</f>
        <v>ДРУГОЕ</v>
      </c>
      <c r="Q24" s="62"/>
      <c r="S24" s="62" t="str">
        <f>IF(AND(S23=0,T23=0),"НОРМАЛЬНОЕ","ДРУГОЕ")</f>
        <v>ДРУГОЕ</v>
      </c>
      <c r="T24" s="62"/>
      <c r="V24" s="62" t="str">
        <f>IF(AND(V23=0,W23=0),"НОРМАЛЬНОЕ","ДРУГОЕ")</f>
        <v>ДРУГОЕ</v>
      </c>
      <c r="W24" s="62"/>
      <c r="Y24" s="62" t="str">
        <f>IF(AND(Y23=0,Z23=0),"НОРМАЛЬНОЕ","ДРУГОЕ")</f>
        <v>ДРУГОЕ</v>
      </c>
      <c r="Z24" s="62"/>
      <c r="AB24" s="62" t="str">
        <f>IF(AND(AB23=0,AC23=0),"НОРМАЛЬНОЕ","ДРУГОЕ")</f>
        <v>ДРУГОЕ</v>
      </c>
      <c r="AC24" s="62"/>
    </row>
    <row r="25" spans="1:29" x14ac:dyDescent="0.25">
      <c r="A25" s="1">
        <v>43255</v>
      </c>
      <c r="B25">
        <v>13.93</v>
      </c>
      <c r="C25">
        <v>33682048</v>
      </c>
      <c r="D25" s="6">
        <f t="shared" si="0"/>
        <v>-0.62000000000000099</v>
      </c>
      <c r="E25">
        <f t="shared" si="1"/>
        <v>-4.2611683848797315E-2</v>
      </c>
      <c r="F25" s="7">
        <f t="shared" si="2"/>
        <v>-4.3546205825787165E-2</v>
      </c>
      <c r="G25">
        <f t="shared" si="3"/>
        <v>2.6775909936175015</v>
      </c>
      <c r="H25">
        <f t="shared" si="3"/>
        <v>17.62069791581785</v>
      </c>
    </row>
    <row r="26" spans="1:29" x14ac:dyDescent="0.25">
      <c r="A26" s="1">
        <v>43262</v>
      </c>
      <c r="B26">
        <v>13.65</v>
      </c>
      <c r="C26">
        <v>122758145</v>
      </c>
      <c r="D26" s="6">
        <f t="shared" si="0"/>
        <v>-0.27999999999999936</v>
      </c>
      <c r="E26">
        <f t="shared" si="1"/>
        <v>-2.0100502512562769E-2</v>
      </c>
      <c r="F26" s="7">
        <f t="shared" si="2"/>
        <v>-2.0305266160745461E-2</v>
      </c>
      <c r="G26">
        <f t="shared" si="3"/>
        <v>2.6340447877917144</v>
      </c>
      <c r="H26">
        <f t="shared" si="3"/>
        <v>17.332475553090642</v>
      </c>
    </row>
    <row r="27" spans="1:29" x14ac:dyDescent="0.25">
      <c r="A27" s="1">
        <v>43269</v>
      </c>
      <c r="B27">
        <v>13.94</v>
      </c>
      <c r="C27">
        <v>34606134</v>
      </c>
      <c r="D27" s="6">
        <f t="shared" si="0"/>
        <v>0.28999999999999915</v>
      </c>
      <c r="E27">
        <f t="shared" si="1"/>
        <v>2.1245421245421184E-2</v>
      </c>
      <c r="F27" s="7">
        <f t="shared" si="2"/>
        <v>2.1022883701408812E-2</v>
      </c>
      <c r="G27">
        <f t="shared" si="3"/>
        <v>2.6137395216309689</v>
      </c>
      <c r="H27">
        <f t="shared" si="3"/>
        <v>18.625726676816367</v>
      </c>
    </row>
    <row r="28" spans="1:29" x14ac:dyDescent="0.25">
      <c r="A28" s="1">
        <v>43276</v>
      </c>
      <c r="B28">
        <v>14.435</v>
      </c>
      <c r="C28">
        <v>46620652</v>
      </c>
      <c r="D28" s="6">
        <f t="shared" si="0"/>
        <v>0.49500000000000099</v>
      </c>
      <c r="E28">
        <f t="shared" si="1"/>
        <v>3.5509325681492183E-2</v>
      </c>
      <c r="F28" s="7">
        <f t="shared" si="2"/>
        <v>3.4893407782520924E-2</v>
      </c>
      <c r="G28">
        <f t="shared" si="3"/>
        <v>2.6347624053323777</v>
      </c>
      <c r="H28">
        <f t="shared" si="3"/>
        <v>17.35954150755213</v>
      </c>
    </row>
    <row r="29" spans="1:29" x14ac:dyDescent="0.25">
      <c r="A29" s="1">
        <v>43283</v>
      </c>
      <c r="B29">
        <v>14.95</v>
      </c>
      <c r="C29">
        <v>32500365</v>
      </c>
      <c r="D29" s="6">
        <f t="shared" si="0"/>
        <v>0.51499999999999879</v>
      </c>
      <c r="E29">
        <f t="shared" si="1"/>
        <v>3.5677173536543039E-2</v>
      </c>
      <c r="F29" s="7">
        <f t="shared" si="2"/>
        <v>3.5055486721796925E-2</v>
      </c>
      <c r="G29">
        <f t="shared" si="3"/>
        <v>2.6696558131148986</v>
      </c>
      <c r="H29">
        <f t="shared" si="3"/>
        <v>17.657554176888077</v>
      </c>
    </row>
    <row r="30" spans="1:29" x14ac:dyDescent="0.25">
      <c r="A30" s="1">
        <v>43290</v>
      </c>
      <c r="B30">
        <v>15.15</v>
      </c>
      <c r="C30">
        <v>41788381</v>
      </c>
      <c r="D30" s="6">
        <f t="shared" si="0"/>
        <v>0.20000000000000107</v>
      </c>
      <c r="E30">
        <f t="shared" si="1"/>
        <v>1.3377926421404755E-2</v>
      </c>
      <c r="F30" s="7">
        <f t="shared" si="2"/>
        <v>1.3289232118682826E-2</v>
      </c>
      <c r="G30">
        <f t="shared" si="3"/>
        <v>2.7047112998366956</v>
      </c>
      <c r="H30">
        <f t="shared" si="3"/>
        <v>17.296761878006134</v>
      </c>
    </row>
    <row r="31" spans="1:29" x14ac:dyDescent="0.25">
      <c r="A31" s="1">
        <v>43297</v>
      </c>
      <c r="B31">
        <v>13.19</v>
      </c>
      <c r="C31">
        <v>181277608</v>
      </c>
      <c r="D31" s="6">
        <f t="shared" si="0"/>
        <v>-1.9600000000000009</v>
      </c>
      <c r="E31">
        <f t="shared" si="1"/>
        <v>-0.12937293729372942</v>
      </c>
      <c r="F31" s="7">
        <f t="shared" si="2"/>
        <v>-0.13854156522615524</v>
      </c>
      <c r="G31">
        <f t="shared" si="3"/>
        <v>2.7180005319553784</v>
      </c>
      <c r="H31">
        <f t="shared" si="3"/>
        <v>17.548128892347957</v>
      </c>
    </row>
    <row r="32" spans="1:29" x14ac:dyDescent="0.25">
      <c r="A32" s="1">
        <v>43304</v>
      </c>
      <c r="B32">
        <v>13.725</v>
      </c>
      <c r="C32">
        <v>45146468</v>
      </c>
      <c r="D32" s="6">
        <f t="shared" si="0"/>
        <v>0.53500000000000014</v>
      </c>
      <c r="E32">
        <f t="shared" si="1"/>
        <v>4.0561031084154674E-2</v>
      </c>
      <c r="F32" s="7">
        <f t="shared" si="2"/>
        <v>3.9760020666371076E-2</v>
      </c>
      <c r="G32">
        <f t="shared" si="3"/>
        <v>2.5794589667292231</v>
      </c>
      <c r="H32">
        <f t="shared" si="3"/>
        <v>19.015540160099544</v>
      </c>
    </row>
    <row r="33" spans="1:8" x14ac:dyDescent="0.25">
      <c r="A33" s="1">
        <v>43311</v>
      </c>
      <c r="B33">
        <v>13.04</v>
      </c>
      <c r="C33">
        <v>140384396</v>
      </c>
      <c r="D33" s="6">
        <f t="shared" si="0"/>
        <v>-0.6850000000000005</v>
      </c>
      <c r="E33">
        <f t="shared" si="1"/>
        <v>-4.990892531876142E-2</v>
      </c>
      <c r="F33" s="7">
        <f t="shared" si="2"/>
        <v>-5.1197430897087504E-2</v>
      </c>
      <c r="G33">
        <f t="shared" si="3"/>
        <v>2.6192189873955942</v>
      </c>
      <c r="H33">
        <f t="shared" si="3"/>
        <v>17.625422606638828</v>
      </c>
    </row>
    <row r="34" spans="1:8" x14ac:dyDescent="0.25">
      <c r="A34" s="1">
        <v>43318</v>
      </c>
      <c r="B34">
        <v>11.16</v>
      </c>
      <c r="C34">
        <v>153398603</v>
      </c>
      <c r="D34" s="6">
        <f t="shared" si="0"/>
        <v>-1.879999999999999</v>
      </c>
      <c r="E34">
        <f t="shared" si="1"/>
        <v>-0.14417177914110424</v>
      </c>
      <c r="F34" s="7">
        <f t="shared" si="2"/>
        <v>-0.15568559954534189</v>
      </c>
      <c r="G34">
        <f t="shared" si="3"/>
        <v>2.5680215564985067</v>
      </c>
      <c r="H34">
        <f t="shared" si="3"/>
        <v>18.759894903778381</v>
      </c>
    </row>
    <row r="35" spans="1:8" x14ac:dyDescent="0.25">
      <c r="A35" s="1">
        <v>43325</v>
      </c>
      <c r="B35">
        <v>11.48</v>
      </c>
      <c r="C35">
        <v>78565802</v>
      </c>
      <c r="D35" s="6">
        <f t="shared" si="0"/>
        <v>0.32000000000000028</v>
      </c>
      <c r="E35">
        <f t="shared" si="1"/>
        <v>2.8673835125448053E-2</v>
      </c>
      <c r="F35" s="7">
        <f t="shared" si="2"/>
        <v>2.8270433938255568E-2</v>
      </c>
      <c r="G35">
        <f t="shared" si="3"/>
        <v>2.4123359569531648</v>
      </c>
      <c r="H35">
        <f t="shared" si="3"/>
        <v>18.848550339945923</v>
      </c>
    </row>
    <row r="36" spans="1:8" x14ac:dyDescent="0.25">
      <c r="A36" s="1">
        <v>43332</v>
      </c>
      <c r="B36">
        <v>10.48</v>
      </c>
      <c r="C36">
        <v>215284994</v>
      </c>
      <c r="D36" s="6">
        <f t="shared" si="0"/>
        <v>-1</v>
      </c>
      <c r="E36">
        <f t="shared" si="1"/>
        <v>-8.7108013937282222E-2</v>
      </c>
      <c r="F36" s="7">
        <f t="shared" si="2"/>
        <v>-9.1137711998524384E-2</v>
      </c>
      <c r="G36">
        <f t="shared" si="3"/>
        <v>2.4406063908914204</v>
      </c>
      <c r="H36">
        <f t="shared" si="3"/>
        <v>18.179447073662203</v>
      </c>
    </row>
    <row r="37" spans="1:8" x14ac:dyDescent="0.25">
      <c r="A37" s="1">
        <v>43339</v>
      </c>
      <c r="B37">
        <v>10.855</v>
      </c>
      <c r="C37">
        <v>30321489</v>
      </c>
      <c r="D37" s="6">
        <f t="shared" si="0"/>
        <v>0.375</v>
      </c>
      <c r="E37">
        <f t="shared" si="1"/>
        <v>3.57824427480916E-2</v>
      </c>
      <c r="F37" s="7">
        <f t="shared" si="2"/>
        <v>3.5157124437359411E-2</v>
      </c>
      <c r="G37">
        <f t="shared" si="3"/>
        <v>2.349468678892896</v>
      </c>
      <c r="H37">
        <f t="shared" si="3"/>
        <v>19.187473261809885</v>
      </c>
    </row>
    <row r="38" spans="1:8" x14ac:dyDescent="0.25">
      <c r="A38" s="1">
        <v>43346</v>
      </c>
      <c r="B38">
        <v>10.25</v>
      </c>
      <c r="C38">
        <v>71262791</v>
      </c>
      <c r="D38" s="6">
        <f t="shared" si="0"/>
        <v>-0.60500000000000043</v>
      </c>
      <c r="E38">
        <f t="shared" si="1"/>
        <v>-5.5734684477199481E-2</v>
      </c>
      <c r="F38" s="7">
        <f t="shared" si="2"/>
        <v>-5.7348097745838267E-2</v>
      </c>
      <c r="G38">
        <f t="shared" si="3"/>
        <v>2.3846258033302554</v>
      </c>
      <c r="H38">
        <f t="shared" si="3"/>
        <v>17.227367227031294</v>
      </c>
    </row>
    <row r="39" spans="1:8" x14ac:dyDescent="0.25">
      <c r="A39" s="1">
        <v>43353</v>
      </c>
      <c r="B39">
        <v>11.45</v>
      </c>
      <c r="C39">
        <v>195034178</v>
      </c>
      <c r="D39" s="6">
        <f t="shared" si="0"/>
        <v>1.1999999999999993</v>
      </c>
      <c r="E39">
        <f t="shared" si="1"/>
        <v>0.11707317073170725</v>
      </c>
      <c r="F39" s="7">
        <f t="shared" si="2"/>
        <v>0.1107120244158315</v>
      </c>
      <c r="G39">
        <f t="shared" si="3"/>
        <v>2.3272777055844172</v>
      </c>
      <c r="H39">
        <f t="shared" si="3"/>
        <v>18.08188488380776</v>
      </c>
    </row>
    <row r="40" spans="1:8" x14ac:dyDescent="0.25">
      <c r="A40" s="1">
        <v>43360</v>
      </c>
      <c r="B40">
        <v>11.885</v>
      </c>
      <c r="C40">
        <v>143931568</v>
      </c>
      <c r="D40" s="6">
        <f t="shared" si="0"/>
        <v>0.4350000000000005</v>
      </c>
      <c r="E40">
        <f t="shared" si="1"/>
        <v>3.7991266375545896E-2</v>
      </c>
      <c r="F40" s="7">
        <f t="shared" si="2"/>
        <v>3.728737081190836E-2</v>
      </c>
      <c r="G40">
        <f t="shared" si="3"/>
        <v>2.4379897300002487</v>
      </c>
      <c r="H40">
        <f t="shared" si="3"/>
        <v>19.088685372964587</v>
      </c>
    </row>
    <row r="41" spans="1:8" x14ac:dyDescent="0.25">
      <c r="A41" s="1">
        <v>43367</v>
      </c>
      <c r="B41">
        <v>12.68</v>
      </c>
      <c r="C41">
        <v>107034200</v>
      </c>
      <c r="D41" s="6">
        <f t="shared" si="0"/>
        <v>0.79499999999999993</v>
      </c>
      <c r="E41">
        <f t="shared" si="1"/>
        <v>6.6891039124947413E-2</v>
      </c>
      <c r="F41" s="7">
        <f t="shared" si="2"/>
        <v>6.4748848196922726E-2</v>
      </c>
      <c r="G41">
        <f t="shared" si="3"/>
        <v>2.475277100812157</v>
      </c>
      <c r="H41">
        <f t="shared" si="3"/>
        <v>18.784848522364186</v>
      </c>
    </row>
    <row r="42" spans="1:8" x14ac:dyDescent="0.25">
      <c r="A42" s="1">
        <v>43374</v>
      </c>
      <c r="B42">
        <v>11.484999999999999</v>
      </c>
      <c r="C42">
        <v>165302332</v>
      </c>
      <c r="D42" s="6">
        <f t="shared" si="0"/>
        <v>-1.1950000000000003</v>
      </c>
      <c r="E42">
        <f t="shared" si="1"/>
        <v>-9.4242902208201917E-2</v>
      </c>
      <c r="F42" s="7">
        <f t="shared" si="2"/>
        <v>-9.8984112868018226E-2</v>
      </c>
      <c r="G42">
        <f t="shared" si="3"/>
        <v>2.5400259490090797</v>
      </c>
      <c r="H42">
        <f t="shared" si="3"/>
        <v>18.488658967524842</v>
      </c>
    </row>
    <row r="43" spans="1:8" x14ac:dyDescent="0.25">
      <c r="A43" s="1">
        <v>43381</v>
      </c>
      <c r="B43">
        <v>11.84</v>
      </c>
      <c r="C43">
        <v>297677794</v>
      </c>
      <c r="D43" s="6">
        <f t="shared" si="0"/>
        <v>0.35500000000000043</v>
      </c>
      <c r="E43">
        <f t="shared" si="1"/>
        <v>3.0909882455376618E-2</v>
      </c>
      <c r="F43" s="7">
        <f t="shared" si="2"/>
        <v>3.0441793314798016E-2</v>
      </c>
      <c r="G43">
        <f t="shared" si="3"/>
        <v>2.4410418361410615</v>
      </c>
      <c r="H43">
        <f t="shared" si="3"/>
        <v>18.92328667037474</v>
      </c>
    </row>
    <row r="44" spans="1:8" x14ac:dyDescent="0.25">
      <c r="A44" s="1">
        <v>43388</v>
      </c>
      <c r="B44">
        <v>11.38</v>
      </c>
      <c r="C44">
        <v>110282094</v>
      </c>
      <c r="D44" s="6">
        <f t="shared" si="0"/>
        <v>-0.45999999999999908</v>
      </c>
      <c r="E44">
        <f t="shared" si="1"/>
        <v>-3.8851351351351274E-2</v>
      </c>
      <c r="F44" s="7">
        <f t="shared" si="2"/>
        <v>-3.9626200757674646E-2</v>
      </c>
      <c r="G44">
        <f t="shared" si="3"/>
        <v>2.4714836294558595</v>
      </c>
      <c r="H44">
        <f t="shared" si="3"/>
        <v>19.511522231332883</v>
      </c>
    </row>
    <row r="45" spans="1:8" x14ac:dyDescent="0.25">
      <c r="A45" s="1">
        <v>43395</v>
      </c>
      <c r="B45">
        <v>11.115</v>
      </c>
      <c r="C45">
        <v>328103233</v>
      </c>
      <c r="D45" s="6">
        <f t="shared" si="0"/>
        <v>-0.26500000000000057</v>
      </c>
      <c r="E45">
        <f t="shared" si="1"/>
        <v>-2.3286467486819028E-2</v>
      </c>
      <c r="F45" s="7">
        <f t="shared" si="2"/>
        <v>-2.3561881282025077E-2</v>
      </c>
      <c r="G45">
        <f t="shared" si="3"/>
        <v>2.4318574286981849</v>
      </c>
      <c r="H45">
        <f t="shared" si="3"/>
        <v>18.518552131970068</v>
      </c>
    </row>
    <row r="46" spans="1:8" x14ac:dyDescent="0.25">
      <c r="A46" s="1">
        <v>43402</v>
      </c>
      <c r="B46">
        <v>11.935</v>
      </c>
      <c r="C46">
        <v>285699246</v>
      </c>
      <c r="D46" s="6">
        <f t="shared" si="0"/>
        <v>0.82000000000000028</v>
      </c>
      <c r="E46">
        <f t="shared" si="1"/>
        <v>7.3774179037336962E-2</v>
      </c>
      <c r="F46" s="7">
        <f t="shared" si="2"/>
        <v>7.117971237463383E-2</v>
      </c>
      <c r="G46">
        <f t="shared" si="3"/>
        <v>2.4082955474161598</v>
      </c>
      <c r="H46">
        <f t="shared" si="3"/>
        <v>19.608838851585922</v>
      </c>
    </row>
    <row r="47" spans="1:8" x14ac:dyDescent="0.25">
      <c r="A47" s="1">
        <v>43409</v>
      </c>
      <c r="B47">
        <v>12</v>
      </c>
      <c r="C47">
        <v>105475980</v>
      </c>
      <c r="D47" s="6">
        <f t="shared" si="0"/>
        <v>6.4999999999999503E-2</v>
      </c>
      <c r="E47">
        <f t="shared" si="1"/>
        <v>5.4461667364892755E-3</v>
      </c>
      <c r="F47" s="7">
        <f t="shared" si="2"/>
        <v>5.4313899972067148E-3</v>
      </c>
      <c r="G47">
        <f t="shared" si="3"/>
        <v>2.4794752597907936</v>
      </c>
      <c r="H47">
        <f t="shared" si="3"/>
        <v>19.470450228065562</v>
      </c>
    </row>
    <row r="48" spans="1:8" x14ac:dyDescent="0.25">
      <c r="A48" s="1">
        <v>43416</v>
      </c>
      <c r="B48">
        <v>12.12</v>
      </c>
      <c r="C48">
        <v>100304163</v>
      </c>
      <c r="D48" s="6">
        <f t="shared" si="0"/>
        <v>0.11999999999999922</v>
      </c>
      <c r="E48">
        <f t="shared" si="1"/>
        <v>9.9999999999999343E-3</v>
      </c>
      <c r="F48" s="7">
        <f t="shared" si="2"/>
        <v>9.9503308531678769E-3</v>
      </c>
      <c r="G48">
        <f t="shared" si="3"/>
        <v>2.4849066497880004</v>
      </c>
      <c r="H48">
        <f t="shared" si="3"/>
        <v>18.47399380723277</v>
      </c>
    </row>
    <row r="49" spans="1:8" x14ac:dyDescent="0.25">
      <c r="A49" s="1">
        <v>43423</v>
      </c>
      <c r="B49">
        <v>12.07</v>
      </c>
      <c r="C49">
        <v>38112377</v>
      </c>
      <c r="D49" s="6">
        <f t="shared" si="0"/>
        <v>-4.9999999999998934E-2</v>
      </c>
      <c r="E49">
        <f t="shared" si="1"/>
        <v>-4.1254125412540374E-3</v>
      </c>
      <c r="F49" s="7">
        <f t="shared" si="2"/>
        <v>-4.1339455317279672E-3</v>
      </c>
      <c r="G49">
        <f t="shared" si="3"/>
        <v>2.4948569806411682</v>
      </c>
      <c r="H49">
        <f t="shared" si="3"/>
        <v>18.423717757554385</v>
      </c>
    </row>
    <row r="50" spans="1:8" x14ac:dyDescent="0.25">
      <c r="A50" s="1">
        <v>43430</v>
      </c>
      <c r="B50">
        <v>11.855</v>
      </c>
      <c r="C50">
        <v>38848008</v>
      </c>
      <c r="D50" s="6">
        <f t="shared" si="0"/>
        <v>-0.21499999999999986</v>
      </c>
      <c r="E50">
        <f t="shared" si="1"/>
        <v>-1.7812758906379442E-2</v>
      </c>
      <c r="F50" s="7">
        <f t="shared" si="2"/>
        <v>-1.7973315592071604E-2</v>
      </c>
      <c r="G50">
        <f t="shared" si="3"/>
        <v>2.4907230351094403</v>
      </c>
      <c r="H50">
        <f t="shared" si="3"/>
        <v>17.456049642985803</v>
      </c>
    </row>
    <row r="51" spans="1:8" x14ac:dyDescent="0.25">
      <c r="A51" s="1">
        <v>43437</v>
      </c>
      <c r="B51">
        <v>11.69</v>
      </c>
      <c r="C51">
        <v>41669359</v>
      </c>
      <c r="D51" s="6">
        <f t="shared" si="0"/>
        <v>-0.16500000000000092</v>
      </c>
      <c r="E51">
        <f t="shared" si="1"/>
        <v>-1.3918177983973084E-2</v>
      </c>
      <c r="F51" s="7">
        <f t="shared" si="2"/>
        <v>-1.401594403339157E-2</v>
      </c>
      <c r="G51">
        <f t="shared" si="3"/>
        <v>2.4727497195173687</v>
      </c>
      <c r="H51">
        <f t="shared" si="3"/>
        <v>17.475167359332094</v>
      </c>
    </row>
    <row r="52" spans="1:8" x14ac:dyDescent="0.25">
      <c r="A52" s="1">
        <v>43444</v>
      </c>
      <c r="B52">
        <v>10.99</v>
      </c>
      <c r="C52">
        <v>37076340</v>
      </c>
      <c r="D52" s="6">
        <f t="shared" si="0"/>
        <v>-0.69999999999999929</v>
      </c>
      <c r="E52">
        <f t="shared" si="1"/>
        <v>-5.9880239520958028E-2</v>
      </c>
      <c r="F52" s="7">
        <f t="shared" si="2"/>
        <v>-6.1748007068447297E-2</v>
      </c>
      <c r="G52">
        <f t="shared" si="3"/>
        <v>2.4587337754839771</v>
      </c>
      <c r="H52">
        <f t="shared" si="3"/>
        <v>17.545276620510943</v>
      </c>
    </row>
    <row r="53" spans="1:8" x14ac:dyDescent="0.25">
      <c r="A53" s="1">
        <v>43451</v>
      </c>
      <c r="B53">
        <v>10.8</v>
      </c>
      <c r="C53">
        <v>40417094</v>
      </c>
      <c r="D53" s="6">
        <f t="shared" si="0"/>
        <v>-0.1899999999999995</v>
      </c>
      <c r="E53">
        <f t="shared" si="1"/>
        <v>-1.7288444040036353E-2</v>
      </c>
      <c r="F53" s="7">
        <f t="shared" si="2"/>
        <v>-1.7439634285355776E-2</v>
      </c>
      <c r="G53">
        <f t="shared" si="3"/>
        <v>2.3969857684155298</v>
      </c>
      <c r="H53">
        <f t="shared" si="3"/>
        <v>17.428489588288603</v>
      </c>
    </row>
    <row r="54" spans="1:8" x14ac:dyDescent="0.25">
      <c r="A54" s="1">
        <v>43458</v>
      </c>
      <c r="B54">
        <v>10.815</v>
      </c>
      <c r="C54">
        <v>10914408</v>
      </c>
      <c r="D54" s="6">
        <f t="shared" si="0"/>
        <v>1.4999999999998792E-2</v>
      </c>
      <c r="E54">
        <f t="shared" si="1"/>
        <v>1.3888888888887771E-3</v>
      </c>
      <c r="F54" s="7">
        <f t="shared" si="2"/>
        <v>1.3879252748481008E-3</v>
      </c>
      <c r="G54">
        <f t="shared" si="3"/>
        <v>2.379546134130174</v>
      </c>
      <c r="H54">
        <f t="shared" si="3"/>
        <v>17.514763372253736</v>
      </c>
    </row>
    <row r="55" spans="1:8" x14ac:dyDescent="0.25">
      <c r="A55" s="1">
        <v>43465</v>
      </c>
      <c r="B55">
        <v>11.41</v>
      </c>
      <c r="C55">
        <v>10717520</v>
      </c>
      <c r="D55" s="6">
        <f t="shared" si="0"/>
        <v>0.59500000000000064</v>
      </c>
      <c r="E55">
        <f t="shared" si="1"/>
        <v>5.5016181229773524E-2</v>
      </c>
      <c r="F55" s="7">
        <f t="shared" si="2"/>
        <v>5.3556104468962307E-2</v>
      </c>
      <c r="G55">
        <f t="shared" si="3"/>
        <v>2.3809340594050221</v>
      </c>
      <c r="H55">
        <f t="shared" si="3"/>
        <v>16.20559430920715</v>
      </c>
    </row>
    <row r="56" spans="1:8" x14ac:dyDescent="0.25">
      <c r="A56" s="1">
        <v>43472</v>
      </c>
      <c r="B56">
        <v>11.84</v>
      </c>
      <c r="C56">
        <v>27713990</v>
      </c>
      <c r="D56" s="6">
        <f t="shared" si="0"/>
        <v>0.42999999999999972</v>
      </c>
      <c r="E56">
        <f t="shared" si="1"/>
        <v>3.7686240140227846E-2</v>
      </c>
      <c r="F56" s="7">
        <f t="shared" si="2"/>
        <v>3.6993465581875107E-2</v>
      </c>
      <c r="G56">
        <f t="shared" si="3"/>
        <v>2.4344901638739844</v>
      </c>
      <c r="H56">
        <f t="shared" si="3"/>
        <v>16.187390343559361</v>
      </c>
    </row>
    <row r="57" spans="1:8" x14ac:dyDescent="0.25">
      <c r="A57" s="1">
        <v>43479</v>
      </c>
      <c r="B57">
        <v>12.895</v>
      </c>
      <c r="C57">
        <v>21785192</v>
      </c>
      <c r="D57" s="6">
        <f t="shared" si="0"/>
        <v>1.0549999999999997</v>
      </c>
      <c r="E57">
        <f t="shared" si="1"/>
        <v>8.9104729729729701E-2</v>
      </c>
      <c r="F57" s="7">
        <f t="shared" si="2"/>
        <v>8.5356009877448624E-2</v>
      </c>
      <c r="G57">
        <f t="shared" si="3"/>
        <v>2.4714836294558595</v>
      </c>
      <c r="H57">
        <f t="shared" si="3"/>
        <v>17.137447897812269</v>
      </c>
    </row>
    <row r="58" spans="1:8" x14ac:dyDescent="0.25">
      <c r="A58" s="1">
        <v>43486</v>
      </c>
      <c r="B58">
        <v>13.065</v>
      </c>
      <c r="C58">
        <v>24267572</v>
      </c>
      <c r="D58" s="6">
        <f t="shared" si="0"/>
        <v>0.16999999999999993</v>
      </c>
      <c r="E58">
        <f t="shared" si="1"/>
        <v>1.3183404420317948E-2</v>
      </c>
      <c r="F58" s="7">
        <f t="shared" si="2"/>
        <v>1.3097259639267556E-2</v>
      </c>
      <c r="G58">
        <f t="shared" si="3"/>
        <v>2.5568396393333082</v>
      </c>
      <c r="H58">
        <f t="shared" si="3"/>
        <v>16.896741030898561</v>
      </c>
    </row>
    <row r="59" spans="1:8" x14ac:dyDescent="0.25">
      <c r="A59" s="1">
        <v>43493</v>
      </c>
      <c r="B59">
        <v>13.5</v>
      </c>
      <c r="C59">
        <v>23092675</v>
      </c>
      <c r="D59" s="6">
        <f t="shared" si="0"/>
        <v>0.4350000000000005</v>
      </c>
      <c r="E59">
        <f t="shared" si="1"/>
        <v>3.3295063145809455E-2</v>
      </c>
      <c r="F59" s="7">
        <f t="shared" si="2"/>
        <v>3.2752786471808015E-2</v>
      </c>
      <c r="G59">
        <f t="shared" si="3"/>
        <v>2.5699368989725757</v>
      </c>
      <c r="H59">
        <f t="shared" si="3"/>
        <v>17.004651531495199</v>
      </c>
    </row>
    <row r="60" spans="1:8" x14ac:dyDescent="0.25">
      <c r="A60" s="1">
        <v>43500</v>
      </c>
      <c r="B60">
        <v>12.88</v>
      </c>
      <c r="C60">
        <v>20455154</v>
      </c>
      <c r="D60" s="6">
        <f t="shared" si="0"/>
        <v>-0.61999999999999922</v>
      </c>
      <c r="E60">
        <f t="shared" si="1"/>
        <v>-4.592592592592587E-2</v>
      </c>
      <c r="F60" s="7">
        <f t="shared" si="2"/>
        <v>-4.7013964768176209E-2</v>
      </c>
      <c r="G60">
        <f t="shared" si="3"/>
        <v>2.6026896854443837</v>
      </c>
      <c r="H60">
        <f t="shared" si="3"/>
        <v>16.955026025638222</v>
      </c>
    </row>
    <row r="61" spans="1:8" x14ac:dyDescent="0.25">
      <c r="A61" s="1">
        <v>43507</v>
      </c>
      <c r="B61">
        <v>12.66</v>
      </c>
      <c r="C61">
        <v>42316222</v>
      </c>
      <c r="D61" s="6">
        <f t="shared" si="0"/>
        <v>-0.22000000000000064</v>
      </c>
      <c r="E61">
        <f t="shared" si="1"/>
        <v>-1.7080745341614956E-2</v>
      </c>
      <c r="F61" s="7">
        <f t="shared" si="2"/>
        <v>-1.7228303960177271E-2</v>
      </c>
      <c r="G61">
        <f t="shared" si="3"/>
        <v>2.5556757206762075</v>
      </c>
      <c r="H61">
        <f t="shared" si="3"/>
        <v>16.833745438038878</v>
      </c>
    </row>
    <row r="62" spans="1:8" x14ac:dyDescent="0.25">
      <c r="A62" s="1">
        <v>43514</v>
      </c>
      <c r="B62">
        <v>12.664999999999999</v>
      </c>
      <c r="C62">
        <v>21665332</v>
      </c>
      <c r="D62" s="6">
        <f t="shared" si="0"/>
        <v>4.9999999999990052E-3</v>
      </c>
      <c r="E62">
        <f t="shared" si="1"/>
        <v>3.9494470774083772E-4</v>
      </c>
      <c r="F62" s="7">
        <f t="shared" si="2"/>
        <v>3.94866737608357E-4</v>
      </c>
      <c r="G62">
        <f t="shared" si="3"/>
        <v>2.5384474167160302</v>
      </c>
      <c r="H62">
        <f t="shared" si="3"/>
        <v>17.560681069317596</v>
      </c>
    </row>
    <row r="63" spans="1:8" x14ac:dyDescent="0.25">
      <c r="A63" s="1">
        <v>43521</v>
      </c>
      <c r="B63">
        <v>12.55</v>
      </c>
      <c r="C63">
        <v>20333981</v>
      </c>
      <c r="D63" s="6">
        <f t="shared" si="0"/>
        <v>-0.11499999999999844</v>
      </c>
      <c r="E63">
        <f t="shared" si="1"/>
        <v>-9.0801421239635558E-3</v>
      </c>
      <c r="F63" s="7">
        <f t="shared" si="2"/>
        <v>-9.1216178758455335E-3</v>
      </c>
      <c r="G63">
        <f t="shared" si="3"/>
        <v>2.5388422834536386</v>
      </c>
      <c r="H63">
        <f t="shared" si="3"/>
        <v>16.891223937294445</v>
      </c>
    </row>
    <row r="64" spans="1:8" x14ac:dyDescent="0.25">
      <c r="A64" s="1">
        <v>43528</v>
      </c>
      <c r="B64">
        <v>12.21</v>
      </c>
      <c r="C64">
        <v>19344678</v>
      </c>
      <c r="D64" s="6">
        <f t="shared" si="0"/>
        <v>-0.33999999999999986</v>
      </c>
      <c r="E64">
        <f t="shared" si="1"/>
        <v>-2.7091633466135447E-2</v>
      </c>
      <c r="F64" s="7">
        <f t="shared" si="2"/>
        <v>-2.7465377455179851E-2</v>
      </c>
      <c r="G64">
        <f t="shared" si="3"/>
        <v>2.5297206655777931</v>
      </c>
      <c r="H64">
        <f t="shared" si="3"/>
        <v>16.827803985421212</v>
      </c>
    </row>
    <row r="65" spans="1:8" x14ac:dyDescent="0.25">
      <c r="A65" s="1">
        <v>43535</v>
      </c>
      <c r="B65">
        <v>12.6</v>
      </c>
      <c r="C65">
        <v>20851838</v>
      </c>
      <c r="D65" s="6">
        <f t="shared" si="0"/>
        <v>0.38999999999999879</v>
      </c>
      <c r="E65">
        <f t="shared" si="1"/>
        <v>3.1941031941031837E-2</v>
      </c>
      <c r="F65" s="7">
        <f t="shared" si="2"/>
        <v>3.1441525834818851E-2</v>
      </c>
      <c r="G65">
        <f t="shared" si="3"/>
        <v>2.5022552881226132</v>
      </c>
      <c r="H65">
        <f t="shared" si="3"/>
        <v>16.77792790085028</v>
      </c>
    </row>
    <row r="66" spans="1:8" x14ac:dyDescent="0.25">
      <c r="A66" s="1">
        <v>43542</v>
      </c>
      <c r="B66">
        <v>12.95</v>
      </c>
      <c r="C66">
        <v>20556064</v>
      </c>
      <c r="D66" s="6">
        <f t="shared" si="0"/>
        <v>0.34999999999999964</v>
      </c>
      <c r="E66">
        <f t="shared" si="1"/>
        <v>2.7777777777777752E-2</v>
      </c>
      <c r="F66" s="7">
        <f t="shared" si="2"/>
        <v>2.7398974188114433E-2</v>
      </c>
      <c r="G66">
        <f t="shared" si="3"/>
        <v>2.5336968139574321</v>
      </c>
      <c r="H66">
        <f t="shared" si="3"/>
        <v>16.852952655801012</v>
      </c>
    </row>
    <row r="67" spans="1:8" x14ac:dyDescent="0.25">
      <c r="A67" s="1">
        <v>43549</v>
      </c>
      <c r="B67">
        <v>13.26</v>
      </c>
      <c r="C67">
        <v>56699461</v>
      </c>
      <c r="D67" s="6">
        <f t="shared" si="0"/>
        <v>0.3100000000000005</v>
      </c>
      <c r="E67">
        <f t="shared" si="1"/>
        <v>2.3938223938223979E-2</v>
      </c>
      <c r="F67" s="7">
        <f t="shared" si="2"/>
        <v>2.365619661217E-2</v>
      </c>
      <c r="G67">
        <f t="shared" si="3"/>
        <v>2.5610957881455465</v>
      </c>
      <c r="H67">
        <f t="shared" si="3"/>
        <v>16.838666540535606</v>
      </c>
    </row>
    <row r="68" spans="1:8" x14ac:dyDescent="0.25">
      <c r="A68" s="1">
        <v>43556</v>
      </c>
      <c r="B68">
        <v>14.14</v>
      </c>
      <c r="C68">
        <v>33198204</v>
      </c>
      <c r="D68" s="6">
        <f t="shared" si="0"/>
        <v>0.88000000000000078</v>
      </c>
      <c r="E68">
        <f t="shared" si="1"/>
        <v>6.6365007541478185E-2</v>
      </c>
      <c r="F68" s="7">
        <f t="shared" si="2"/>
        <v>6.4255675710710225E-2</v>
      </c>
      <c r="G68">
        <f t="shared" si="3"/>
        <v>2.5847519847577165</v>
      </c>
      <c r="H68">
        <f t="shared" si="3"/>
        <v>17.853275262479958</v>
      </c>
    </row>
    <row r="69" spans="1:8" x14ac:dyDescent="0.25">
      <c r="A69" s="1">
        <v>43563</v>
      </c>
      <c r="B69">
        <v>15.2</v>
      </c>
      <c r="C69">
        <v>39627291</v>
      </c>
      <c r="D69" s="6">
        <f t="shared" ref="D69:D132" si="11">B69-B68</f>
        <v>1.0599999999999987</v>
      </c>
      <c r="E69">
        <f t="shared" ref="E69:E132" si="12">D69/B68</f>
        <v>7.4964639321074875E-2</v>
      </c>
      <c r="F69" s="7">
        <f t="shared" ref="F69:F132" si="13">LN(B69)-LN(B68)</f>
        <v>7.2287767383803825E-2</v>
      </c>
      <c r="G69">
        <f t="shared" ref="G69:H132" si="14">LN(B68)</f>
        <v>2.6490076604684267</v>
      </c>
      <c r="H69">
        <f t="shared" si="14"/>
        <v>17.318006336037911</v>
      </c>
    </row>
    <row r="70" spans="1:8" x14ac:dyDescent="0.25">
      <c r="A70" s="1">
        <v>43570</v>
      </c>
      <c r="B70">
        <v>14.8</v>
      </c>
      <c r="C70">
        <v>28229351</v>
      </c>
      <c r="D70" s="6">
        <f t="shared" si="11"/>
        <v>-0.39999999999999858</v>
      </c>
      <c r="E70">
        <f t="shared" si="12"/>
        <v>-2.6315789473684119E-2</v>
      </c>
      <c r="F70" s="7">
        <f t="shared" si="13"/>
        <v>-2.6668247082161312E-2</v>
      </c>
      <c r="G70">
        <f t="shared" si="14"/>
        <v>2.7212954278522306</v>
      </c>
      <c r="H70">
        <f t="shared" si="14"/>
        <v>17.495028605525079</v>
      </c>
    </row>
    <row r="71" spans="1:8" x14ac:dyDescent="0.25">
      <c r="A71" s="1">
        <v>43577</v>
      </c>
      <c r="B71">
        <v>14.035</v>
      </c>
      <c r="C71">
        <v>30007674</v>
      </c>
      <c r="D71" s="6">
        <f t="shared" si="11"/>
        <v>-0.76500000000000057</v>
      </c>
      <c r="E71">
        <f t="shared" si="12"/>
        <v>-5.1689189189189223E-2</v>
      </c>
      <c r="F71" s="7">
        <f t="shared" si="13"/>
        <v>-5.3072970956223209E-2</v>
      </c>
      <c r="G71">
        <f t="shared" si="14"/>
        <v>2.6946271807700692</v>
      </c>
      <c r="H71">
        <f t="shared" si="14"/>
        <v>17.155872810238165</v>
      </c>
    </row>
    <row r="72" spans="1:8" x14ac:dyDescent="0.25">
      <c r="A72" s="1">
        <v>43584</v>
      </c>
      <c r="B72">
        <v>14.65</v>
      </c>
      <c r="C72">
        <v>14876079</v>
      </c>
      <c r="D72" s="6">
        <f t="shared" si="11"/>
        <v>0.61500000000000021</v>
      </c>
      <c r="E72">
        <f t="shared" si="12"/>
        <v>4.3819023868899194E-2</v>
      </c>
      <c r="F72" s="7">
        <f t="shared" si="13"/>
        <v>4.2886125649230333E-2</v>
      </c>
      <c r="G72">
        <f t="shared" si="14"/>
        <v>2.641554209813846</v>
      </c>
      <c r="H72">
        <f t="shared" si="14"/>
        <v>17.216963706915188</v>
      </c>
    </row>
    <row r="73" spans="1:8" x14ac:dyDescent="0.25">
      <c r="A73" s="1">
        <v>43591</v>
      </c>
      <c r="B73">
        <v>14.095000000000001</v>
      </c>
      <c r="C73">
        <v>18030258</v>
      </c>
      <c r="D73" s="6">
        <f t="shared" si="11"/>
        <v>-0.55499999999999972</v>
      </c>
      <c r="E73">
        <f t="shared" si="12"/>
        <v>-3.788395904436858E-2</v>
      </c>
      <c r="F73" s="7">
        <f t="shared" si="13"/>
        <v>-3.8620210897000629E-2</v>
      </c>
      <c r="G73">
        <f t="shared" si="14"/>
        <v>2.6844403354630764</v>
      </c>
      <c r="H73">
        <f t="shared" si="14"/>
        <v>16.515265044580353</v>
      </c>
    </row>
    <row r="74" spans="1:8" x14ac:dyDescent="0.25">
      <c r="A74" s="1">
        <v>43598</v>
      </c>
      <c r="B74">
        <v>14.36</v>
      </c>
      <c r="C74">
        <v>17971008</v>
      </c>
      <c r="D74" s="6">
        <f t="shared" si="11"/>
        <v>0.26499999999999879</v>
      </c>
      <c r="E74">
        <f t="shared" si="12"/>
        <v>1.8800993260021198E-2</v>
      </c>
      <c r="F74" s="7">
        <f t="shared" si="13"/>
        <v>1.8626439054002297E-2</v>
      </c>
      <c r="G74">
        <f t="shared" si="14"/>
        <v>2.6458201245660757</v>
      </c>
      <c r="H74">
        <f t="shared" si="14"/>
        <v>16.707561904561313</v>
      </c>
    </row>
    <row r="75" spans="1:8" x14ac:dyDescent="0.25">
      <c r="A75" s="1">
        <v>43605</v>
      </c>
      <c r="B75">
        <v>14.83</v>
      </c>
      <c r="C75">
        <v>44671400</v>
      </c>
      <c r="D75" s="6">
        <f t="shared" si="11"/>
        <v>0.47000000000000064</v>
      </c>
      <c r="E75">
        <f t="shared" si="12"/>
        <v>3.2729805013927624E-2</v>
      </c>
      <c r="F75" s="7">
        <f t="shared" si="13"/>
        <v>3.220559252976285E-2</v>
      </c>
      <c r="G75">
        <f t="shared" si="14"/>
        <v>2.664446563620078</v>
      </c>
      <c r="H75">
        <f t="shared" si="14"/>
        <v>16.70427035067571</v>
      </c>
    </row>
    <row r="76" spans="1:8" x14ac:dyDescent="0.25">
      <c r="A76" s="1">
        <v>43612</v>
      </c>
      <c r="B76">
        <v>14.45</v>
      </c>
      <c r="C76">
        <v>33752281</v>
      </c>
      <c r="D76" s="6">
        <f t="shared" si="11"/>
        <v>-0.38000000000000078</v>
      </c>
      <c r="E76">
        <f t="shared" si="12"/>
        <v>-2.5623735670937342E-2</v>
      </c>
      <c r="F76" s="7">
        <f t="shared" si="13"/>
        <v>-2.5957741591399852E-2</v>
      </c>
      <c r="G76">
        <f t="shared" si="14"/>
        <v>2.6966521561498409</v>
      </c>
      <c r="H76">
        <f t="shared" si="14"/>
        <v>17.614844033781889</v>
      </c>
    </row>
    <row r="77" spans="1:8" x14ac:dyDescent="0.25">
      <c r="A77" s="1">
        <v>43619</v>
      </c>
      <c r="B77">
        <v>15.7</v>
      </c>
      <c r="C77">
        <v>24039027</v>
      </c>
      <c r="D77" s="6">
        <f t="shared" si="11"/>
        <v>1.25</v>
      </c>
      <c r="E77">
        <f t="shared" si="12"/>
        <v>8.6505190311418692E-2</v>
      </c>
      <c r="F77" s="7">
        <f t="shared" si="13"/>
        <v>8.2966297795821209E-2</v>
      </c>
      <c r="G77">
        <f t="shared" si="14"/>
        <v>2.670694414558441</v>
      </c>
      <c r="H77">
        <f t="shared" si="14"/>
        <v>17.334558558184224</v>
      </c>
    </row>
    <row r="78" spans="1:8" x14ac:dyDescent="0.25">
      <c r="A78" s="1">
        <v>43626</v>
      </c>
      <c r="B78">
        <v>15.195</v>
      </c>
      <c r="C78">
        <v>20918507</v>
      </c>
      <c r="D78" s="6">
        <f t="shared" si="11"/>
        <v>-0.50499999999999901</v>
      </c>
      <c r="E78">
        <f t="shared" si="12"/>
        <v>-3.2165605095541339E-2</v>
      </c>
      <c r="F78" s="7">
        <f t="shared" si="13"/>
        <v>-3.2694285985505722E-2</v>
      </c>
      <c r="G78">
        <f t="shared" si="14"/>
        <v>2.7536607123542622</v>
      </c>
      <c r="H78">
        <f t="shared" si="14"/>
        <v>16.995189192602528</v>
      </c>
    </row>
    <row r="79" spans="1:8" x14ac:dyDescent="0.25">
      <c r="A79" s="1">
        <v>43633</v>
      </c>
      <c r="B79">
        <v>15.3</v>
      </c>
      <c r="C79">
        <v>26470794</v>
      </c>
      <c r="D79" s="6">
        <f t="shared" si="11"/>
        <v>0.10500000000000043</v>
      </c>
      <c r="E79">
        <f t="shared" si="12"/>
        <v>6.910167818361331E-3</v>
      </c>
      <c r="F79" s="7">
        <f t="shared" si="13"/>
        <v>6.8864020296333095E-3</v>
      </c>
      <c r="G79">
        <f t="shared" si="14"/>
        <v>2.7209664263687565</v>
      </c>
      <c r="H79">
        <f t="shared" si="14"/>
        <v>16.856144827501431</v>
      </c>
    </row>
    <row r="80" spans="1:8" x14ac:dyDescent="0.25">
      <c r="A80" s="1">
        <v>43640</v>
      </c>
      <c r="B80">
        <v>15.38</v>
      </c>
      <c r="C80">
        <v>16704260</v>
      </c>
      <c r="D80" s="6">
        <f t="shared" si="11"/>
        <v>8.0000000000000071E-2</v>
      </c>
      <c r="E80">
        <f t="shared" si="12"/>
        <v>5.2287581699346445E-3</v>
      </c>
      <c r="F80" s="7">
        <f t="shared" si="13"/>
        <v>5.2151356791081405E-3</v>
      </c>
      <c r="G80">
        <f t="shared" si="14"/>
        <v>2.7278528283983898</v>
      </c>
      <c r="H80">
        <f t="shared" si="14"/>
        <v>17.091552569975544</v>
      </c>
    </row>
    <row r="81" spans="1:8" x14ac:dyDescent="0.25">
      <c r="A81" s="1">
        <v>43647</v>
      </c>
      <c r="B81">
        <v>15.49</v>
      </c>
      <c r="C81">
        <v>18190419</v>
      </c>
      <c r="D81" s="6">
        <f t="shared" si="11"/>
        <v>0.10999999999999943</v>
      </c>
      <c r="E81">
        <f t="shared" si="12"/>
        <v>7.1521456436930706E-3</v>
      </c>
      <c r="F81" s="7">
        <f t="shared" si="13"/>
        <v>7.126690351279219E-3</v>
      </c>
      <c r="G81">
        <f t="shared" si="14"/>
        <v>2.733067964077498</v>
      </c>
      <c r="H81">
        <f t="shared" si="14"/>
        <v>16.631174334677468</v>
      </c>
    </row>
    <row r="82" spans="1:8" x14ac:dyDescent="0.25">
      <c r="A82" s="1">
        <v>43654</v>
      </c>
      <c r="B82">
        <v>15.255000000000001</v>
      </c>
      <c r="C82">
        <v>17466567</v>
      </c>
      <c r="D82" s="6">
        <f t="shared" si="11"/>
        <v>-0.23499999999999943</v>
      </c>
      <c r="E82">
        <f t="shared" si="12"/>
        <v>-1.5171078114912809E-2</v>
      </c>
      <c r="F82" s="7">
        <f t="shared" si="13"/>
        <v>-1.5287336260144002E-2</v>
      </c>
      <c r="G82">
        <f t="shared" si="14"/>
        <v>2.7401946544287772</v>
      </c>
      <c r="H82">
        <f t="shared" si="14"/>
        <v>16.716405584863427</v>
      </c>
    </row>
    <row r="83" spans="1:8" x14ac:dyDescent="0.25">
      <c r="A83" s="1">
        <v>43661</v>
      </c>
      <c r="B83">
        <v>15.1</v>
      </c>
      <c r="C83">
        <v>20573976</v>
      </c>
      <c r="D83" s="6">
        <f t="shared" si="11"/>
        <v>-0.15500000000000114</v>
      </c>
      <c r="E83">
        <f t="shared" si="12"/>
        <v>-1.0160603080957138E-2</v>
      </c>
      <c r="F83" s="7">
        <f t="shared" si="13"/>
        <v>-1.0212574347754355E-2</v>
      </c>
      <c r="G83">
        <f t="shared" si="14"/>
        <v>2.7249073181686332</v>
      </c>
      <c r="H83">
        <f t="shared" si="14"/>
        <v>16.675799154500012</v>
      </c>
    </row>
    <row r="84" spans="1:8" x14ac:dyDescent="0.25">
      <c r="A84" s="1">
        <v>43668</v>
      </c>
      <c r="B84">
        <v>14.8024</v>
      </c>
      <c r="C84">
        <v>15044495</v>
      </c>
      <c r="D84" s="6">
        <f t="shared" si="11"/>
        <v>-0.2975999999999992</v>
      </c>
      <c r="E84">
        <f t="shared" si="12"/>
        <v>-1.9708609271523125E-2</v>
      </c>
      <c r="F84" s="7">
        <f t="shared" si="13"/>
        <v>-1.9905414035509494E-2</v>
      </c>
      <c r="G84">
        <f t="shared" si="14"/>
        <v>2.7146947438208788</v>
      </c>
      <c r="H84">
        <f t="shared" si="14"/>
        <v>16.839537534151582</v>
      </c>
    </row>
    <row r="85" spans="1:8" x14ac:dyDescent="0.25">
      <c r="A85" s="1">
        <v>43675</v>
      </c>
      <c r="B85">
        <v>13.76</v>
      </c>
      <c r="C85">
        <v>50363581</v>
      </c>
      <c r="D85" s="6">
        <f t="shared" si="11"/>
        <v>-1.0424000000000007</v>
      </c>
      <c r="E85">
        <f t="shared" si="12"/>
        <v>-7.0421012808733766E-2</v>
      </c>
      <c r="F85" s="7">
        <f t="shared" si="13"/>
        <v>-7.3023497280171767E-2</v>
      </c>
      <c r="G85">
        <f t="shared" si="14"/>
        <v>2.6947893297853693</v>
      </c>
      <c r="H85">
        <f t="shared" si="14"/>
        <v>16.526522701514171</v>
      </c>
    </row>
    <row r="86" spans="1:8" x14ac:dyDescent="0.25">
      <c r="A86" s="1">
        <v>43682</v>
      </c>
      <c r="B86">
        <v>13.8588</v>
      </c>
      <c r="C86">
        <v>21776000</v>
      </c>
      <c r="D86" s="6">
        <f t="shared" si="11"/>
        <v>9.8800000000000665E-2</v>
      </c>
      <c r="E86">
        <f t="shared" si="12"/>
        <v>7.1802325581395831E-3</v>
      </c>
      <c r="F86" s="7">
        <f t="shared" si="13"/>
        <v>7.1545774217076641E-3</v>
      </c>
      <c r="G86">
        <f t="shared" si="14"/>
        <v>2.6217658325051976</v>
      </c>
      <c r="H86">
        <f t="shared" si="14"/>
        <v>17.734778872634603</v>
      </c>
    </row>
    <row r="87" spans="1:8" x14ac:dyDescent="0.25">
      <c r="A87" s="1">
        <v>43689</v>
      </c>
      <c r="B87">
        <v>13.21072</v>
      </c>
      <c r="C87">
        <v>38351294</v>
      </c>
      <c r="D87" s="6">
        <f t="shared" si="11"/>
        <v>-0.64808000000000021</v>
      </c>
      <c r="E87">
        <f t="shared" si="12"/>
        <v>-4.6763067509452493E-2</v>
      </c>
      <c r="F87" s="7">
        <f t="shared" si="13"/>
        <v>-4.7891788714456762E-2</v>
      </c>
      <c r="G87">
        <f t="shared" si="14"/>
        <v>2.6289204099269052</v>
      </c>
      <c r="H87">
        <f t="shared" si="14"/>
        <v>16.896319003873383</v>
      </c>
    </row>
    <row r="88" spans="1:8" x14ac:dyDescent="0.25">
      <c r="A88" s="1">
        <v>43696</v>
      </c>
      <c r="B88">
        <v>13.565</v>
      </c>
      <c r="C88">
        <v>46930931</v>
      </c>
      <c r="D88" s="6">
        <f t="shared" si="11"/>
        <v>0.35427999999999926</v>
      </c>
      <c r="E88">
        <f t="shared" si="12"/>
        <v>2.6817614785568027E-2</v>
      </c>
      <c r="F88" s="7">
        <f t="shared" si="13"/>
        <v>2.6464324898446634E-2</v>
      </c>
      <c r="G88">
        <f t="shared" si="14"/>
        <v>2.5810286212124485</v>
      </c>
      <c r="H88">
        <f t="shared" si="14"/>
        <v>17.462298827059666</v>
      </c>
    </row>
    <row r="89" spans="1:8" x14ac:dyDescent="0.25">
      <c r="A89" s="1">
        <v>43703</v>
      </c>
      <c r="B89">
        <v>13.7021</v>
      </c>
      <c r="C89">
        <v>26980092</v>
      </c>
      <c r="D89" s="6">
        <f t="shared" si="11"/>
        <v>0.13710000000000022</v>
      </c>
      <c r="E89">
        <f t="shared" si="12"/>
        <v>1.0106892738665701E-2</v>
      </c>
      <c r="F89" s="7">
        <f t="shared" si="13"/>
        <v>1.0056159647822138E-2</v>
      </c>
      <c r="G89">
        <f t="shared" si="14"/>
        <v>2.6074929461108951</v>
      </c>
      <c r="H89">
        <f t="shared" si="14"/>
        <v>17.66418752563051</v>
      </c>
    </row>
    <row r="90" spans="1:8" x14ac:dyDescent="0.25">
      <c r="A90" s="1">
        <v>43710</v>
      </c>
      <c r="B90">
        <v>14.28</v>
      </c>
      <c r="C90">
        <v>19445262</v>
      </c>
      <c r="D90" s="6">
        <f t="shared" si="11"/>
        <v>0.57789999999999964</v>
      </c>
      <c r="E90">
        <f t="shared" si="12"/>
        <v>4.217601681494075E-2</v>
      </c>
      <c r="F90" s="7">
        <f t="shared" si="13"/>
        <v>4.1310851152720929E-2</v>
      </c>
      <c r="G90">
        <f t="shared" si="14"/>
        <v>2.6175491057587172</v>
      </c>
      <c r="H90">
        <f t="shared" si="14"/>
        <v>17.110609818671353</v>
      </c>
    </row>
    <row r="91" spans="1:8" x14ac:dyDescent="0.25">
      <c r="A91" s="1">
        <v>43717</v>
      </c>
      <c r="B91">
        <v>14.805870000000001</v>
      </c>
      <c r="C91">
        <v>12368782</v>
      </c>
      <c r="D91" s="6">
        <f t="shared" si="11"/>
        <v>0.52587000000000117</v>
      </c>
      <c r="E91">
        <f t="shared" si="12"/>
        <v>3.6825630252100922E-2</v>
      </c>
      <c r="F91" s="7">
        <f t="shared" si="13"/>
        <v>3.6163766846688539E-2</v>
      </c>
      <c r="G91">
        <f t="shared" si="14"/>
        <v>2.6588599569114382</v>
      </c>
      <c r="H91">
        <f t="shared" si="14"/>
        <v>16.783113999381957</v>
      </c>
    </row>
    <row r="92" spans="1:8" x14ac:dyDescent="0.25">
      <c r="A92" s="1">
        <v>43724</v>
      </c>
      <c r="B92">
        <v>14.83548</v>
      </c>
      <c r="C92">
        <v>19007877</v>
      </c>
      <c r="D92" s="6">
        <f t="shared" si="11"/>
        <v>2.9609999999999914E-2</v>
      </c>
      <c r="E92">
        <f t="shared" si="12"/>
        <v>1.9998824790437787E-3</v>
      </c>
      <c r="F92" s="7">
        <f t="shared" si="13"/>
        <v>1.9978853762827598E-3</v>
      </c>
      <c r="G92">
        <f t="shared" si="14"/>
        <v>2.6950237237581267</v>
      </c>
      <c r="H92">
        <f t="shared" si="14"/>
        <v>16.330686275494902</v>
      </c>
    </row>
    <row r="93" spans="1:8" x14ac:dyDescent="0.25">
      <c r="A93" s="1">
        <v>43731</v>
      </c>
      <c r="B93">
        <v>14.345000000000001</v>
      </c>
      <c r="C93">
        <v>20872691</v>
      </c>
      <c r="D93" s="6">
        <f t="shared" si="11"/>
        <v>-0.49047999999999981</v>
      </c>
      <c r="E93">
        <f t="shared" si="12"/>
        <v>-3.3061282816599112E-2</v>
      </c>
      <c r="F93" s="7">
        <f t="shared" si="13"/>
        <v>-3.3620159701081231E-2</v>
      </c>
      <c r="G93">
        <f t="shared" si="14"/>
        <v>2.6970216091344095</v>
      </c>
      <c r="H93">
        <f t="shared" si="14"/>
        <v>16.760364030163977</v>
      </c>
    </row>
    <row r="94" spans="1:8" x14ac:dyDescent="0.25">
      <c r="A94" s="1">
        <v>43738</v>
      </c>
      <c r="B94">
        <v>13.948499999999999</v>
      </c>
      <c r="C94">
        <v>13841171</v>
      </c>
      <c r="D94" s="6">
        <f t="shared" si="11"/>
        <v>-0.39650000000000141</v>
      </c>
      <c r="E94">
        <f t="shared" si="12"/>
        <v>-2.7640292784942587E-2</v>
      </c>
      <c r="F94" s="7">
        <f t="shared" si="13"/>
        <v>-2.8029473829103591E-2</v>
      </c>
      <c r="G94">
        <f t="shared" si="14"/>
        <v>2.6634014494333282</v>
      </c>
      <c r="H94">
        <f t="shared" si="14"/>
        <v>16.853952211804927</v>
      </c>
    </row>
    <row r="95" spans="1:8" x14ac:dyDescent="0.25">
      <c r="A95" s="1">
        <v>43745</v>
      </c>
      <c r="B95">
        <v>14.51</v>
      </c>
      <c r="C95">
        <v>14453702</v>
      </c>
      <c r="D95" s="6">
        <f t="shared" si="11"/>
        <v>0.56150000000000055</v>
      </c>
      <c r="E95">
        <f t="shared" si="12"/>
        <v>4.0255224576119339E-2</v>
      </c>
      <c r="F95" s="7">
        <f t="shared" si="13"/>
        <v>3.9466091291871841E-2</v>
      </c>
      <c r="G95">
        <f t="shared" si="14"/>
        <v>2.6353719756042246</v>
      </c>
      <c r="H95">
        <f t="shared" si="14"/>
        <v>16.443158114401179</v>
      </c>
    </row>
    <row r="96" spans="1:8" x14ac:dyDescent="0.25">
      <c r="A96" s="1">
        <v>43752</v>
      </c>
      <c r="B96">
        <v>14.775</v>
      </c>
      <c r="C96">
        <v>15481456</v>
      </c>
      <c r="D96" s="6">
        <f t="shared" si="11"/>
        <v>0.26500000000000057</v>
      </c>
      <c r="E96">
        <f t="shared" si="12"/>
        <v>1.8263266712612032E-2</v>
      </c>
      <c r="F96" s="7">
        <f t="shared" si="13"/>
        <v>1.8098496396065311E-2</v>
      </c>
      <c r="G96">
        <f t="shared" si="14"/>
        <v>2.6748380668960965</v>
      </c>
      <c r="H96">
        <f t="shared" si="14"/>
        <v>16.486461133482322</v>
      </c>
    </row>
    <row r="97" spans="1:8" x14ac:dyDescent="0.25">
      <c r="A97" s="1">
        <v>43759</v>
      </c>
      <c r="B97">
        <v>15.0997</v>
      </c>
      <c r="C97">
        <v>18279042</v>
      </c>
      <c r="D97" s="6">
        <f t="shared" si="11"/>
        <v>0.32469999999999999</v>
      </c>
      <c r="E97">
        <f t="shared" si="12"/>
        <v>2.1976311336717427E-2</v>
      </c>
      <c r="F97" s="7">
        <f t="shared" si="13"/>
        <v>2.1738312781685476E-2</v>
      </c>
      <c r="G97">
        <f t="shared" si="14"/>
        <v>2.6929365632921618</v>
      </c>
      <c r="H97">
        <f t="shared" si="14"/>
        <v>16.555153478550331</v>
      </c>
    </row>
    <row r="98" spans="1:8" x14ac:dyDescent="0.25">
      <c r="A98" s="1">
        <v>43766</v>
      </c>
      <c r="B98">
        <v>14.94</v>
      </c>
      <c r="C98">
        <v>14284735</v>
      </c>
      <c r="D98" s="6">
        <f t="shared" si="11"/>
        <v>-0.15970000000000084</v>
      </c>
      <c r="E98">
        <f t="shared" si="12"/>
        <v>-1.0576369066935161E-2</v>
      </c>
      <c r="F98" s="7">
        <f t="shared" si="13"/>
        <v>-1.0632696369175854E-2</v>
      </c>
      <c r="G98">
        <f t="shared" si="14"/>
        <v>2.7146748760738473</v>
      </c>
      <c r="H98">
        <f t="shared" si="14"/>
        <v>16.721265715614795</v>
      </c>
    </row>
    <row r="99" spans="1:8" x14ac:dyDescent="0.25">
      <c r="A99" s="1">
        <v>43773</v>
      </c>
      <c r="B99">
        <v>15.09065</v>
      </c>
      <c r="C99">
        <v>12362771</v>
      </c>
      <c r="D99" s="6">
        <f t="shared" si="11"/>
        <v>0.15065000000000062</v>
      </c>
      <c r="E99">
        <f t="shared" si="12"/>
        <v>1.0083668005354793E-2</v>
      </c>
      <c r="F99" s="7">
        <f t="shared" si="13"/>
        <v>1.0033167031418877E-2</v>
      </c>
      <c r="G99">
        <f t="shared" si="14"/>
        <v>2.7040421797046714</v>
      </c>
      <c r="H99">
        <f t="shared" si="14"/>
        <v>16.474702042547392</v>
      </c>
    </row>
    <row r="100" spans="1:8" x14ac:dyDescent="0.25">
      <c r="A100" s="1">
        <v>43780</v>
      </c>
      <c r="B100">
        <v>15.099919999999999</v>
      </c>
      <c r="C100">
        <v>16195917</v>
      </c>
      <c r="D100" s="6">
        <f t="shared" si="11"/>
        <v>9.2699999999990013E-3</v>
      </c>
      <c r="E100">
        <f t="shared" si="12"/>
        <v>6.1428765493858788E-4</v>
      </c>
      <c r="F100" s="7">
        <f t="shared" si="13"/>
        <v>6.1409905750853255E-4</v>
      </c>
      <c r="G100">
        <f t="shared" si="14"/>
        <v>2.7140753467360903</v>
      </c>
      <c r="H100">
        <f t="shared" si="14"/>
        <v>16.330200175805299</v>
      </c>
    </row>
    <row r="101" spans="1:8" x14ac:dyDescent="0.25">
      <c r="A101" s="1">
        <v>43787</v>
      </c>
      <c r="B101">
        <v>15.12045</v>
      </c>
      <c r="C101">
        <v>12093928</v>
      </c>
      <c r="D101" s="6">
        <f t="shared" si="11"/>
        <v>2.0530000000000825E-2</v>
      </c>
      <c r="E101">
        <f t="shared" si="12"/>
        <v>1.3596098522376825E-3</v>
      </c>
      <c r="F101" s="7">
        <f t="shared" si="13"/>
        <v>1.358686419673294E-3</v>
      </c>
      <c r="G101">
        <f t="shared" si="14"/>
        <v>2.7146894457935988</v>
      </c>
      <c r="H101">
        <f t="shared" si="14"/>
        <v>16.600269731398903</v>
      </c>
    </row>
    <row r="102" spans="1:8" x14ac:dyDescent="0.25">
      <c r="A102" s="1">
        <v>43794</v>
      </c>
      <c r="B102">
        <v>14.615</v>
      </c>
      <c r="C102">
        <v>21231211</v>
      </c>
      <c r="D102" s="6">
        <f t="shared" si="11"/>
        <v>-0.50544999999999973</v>
      </c>
      <c r="E102">
        <f t="shared" si="12"/>
        <v>-3.3428237916199567E-2</v>
      </c>
      <c r="F102" s="7">
        <f t="shared" si="13"/>
        <v>-3.3999733650063035E-2</v>
      </c>
      <c r="G102">
        <f t="shared" si="14"/>
        <v>2.7160481322132721</v>
      </c>
      <c r="H102">
        <f t="shared" si="14"/>
        <v>16.308214066432267</v>
      </c>
    </row>
    <row r="103" spans="1:8" x14ac:dyDescent="0.25">
      <c r="A103" s="1">
        <v>43801</v>
      </c>
      <c r="B103">
        <v>14.89</v>
      </c>
      <c r="C103">
        <v>18250556</v>
      </c>
      <c r="D103" s="6">
        <f t="shared" si="11"/>
        <v>0.27500000000000036</v>
      </c>
      <c r="E103">
        <f t="shared" si="12"/>
        <v>1.8816284639069474E-2</v>
      </c>
      <c r="F103" s="7">
        <f t="shared" si="13"/>
        <v>1.8641448132708405E-2</v>
      </c>
      <c r="G103">
        <f t="shared" si="14"/>
        <v>2.6820483985632091</v>
      </c>
      <c r="H103">
        <f t="shared" si="14"/>
        <v>16.87098287397442</v>
      </c>
    </row>
    <row r="104" spans="1:8" x14ac:dyDescent="0.25">
      <c r="A104" s="1">
        <v>43808</v>
      </c>
      <c r="B104">
        <v>15.5</v>
      </c>
      <c r="C104">
        <v>26462114</v>
      </c>
      <c r="D104" s="6">
        <f t="shared" si="11"/>
        <v>0.60999999999999943</v>
      </c>
      <c r="E104">
        <f t="shared" si="12"/>
        <v>4.0967092008059057E-2</v>
      </c>
      <c r="F104" s="7">
        <f t="shared" si="13"/>
        <v>4.0150177229283379E-2</v>
      </c>
      <c r="G104">
        <f t="shared" si="14"/>
        <v>2.7006898466959175</v>
      </c>
      <c r="H104">
        <f t="shared" si="14"/>
        <v>16.719706103282128</v>
      </c>
    </row>
    <row r="105" spans="1:8" x14ac:dyDescent="0.25">
      <c r="A105" s="1">
        <v>43815</v>
      </c>
      <c r="B105">
        <v>15.97</v>
      </c>
      <c r="C105">
        <v>21643879</v>
      </c>
      <c r="D105" s="6">
        <f t="shared" si="11"/>
        <v>0.47000000000000064</v>
      </c>
      <c r="E105">
        <f t="shared" si="12"/>
        <v>3.0322580645161332E-2</v>
      </c>
      <c r="F105" s="7">
        <f t="shared" si="13"/>
        <v>2.9871938301720302E-2</v>
      </c>
      <c r="G105">
        <f t="shared" si="14"/>
        <v>2.7408400239252009</v>
      </c>
      <c r="H105">
        <f t="shared" si="14"/>
        <v>17.091224607639607</v>
      </c>
    </row>
    <row r="106" spans="1:8" x14ac:dyDescent="0.25">
      <c r="A106" s="1">
        <v>43822</v>
      </c>
      <c r="B106">
        <v>16.392869999999998</v>
      </c>
      <c r="C106">
        <v>5764578</v>
      </c>
      <c r="D106" s="6">
        <f t="shared" si="11"/>
        <v>0.42286999999999786</v>
      </c>
      <c r="E106">
        <f t="shared" si="12"/>
        <v>2.6479023168440693E-2</v>
      </c>
      <c r="F106" s="7">
        <f t="shared" si="13"/>
        <v>2.6134521971838076E-2</v>
      </c>
      <c r="G106">
        <f t="shared" si="14"/>
        <v>2.7707119622269212</v>
      </c>
      <c r="H106">
        <f t="shared" si="14"/>
        <v>16.890233247265268</v>
      </c>
    </row>
    <row r="107" spans="1:8" x14ac:dyDescent="0.25">
      <c r="A107" s="1">
        <v>43829</v>
      </c>
      <c r="B107">
        <v>16.510000000000002</v>
      </c>
      <c r="C107">
        <v>25551476</v>
      </c>
      <c r="D107" s="6">
        <f t="shared" si="11"/>
        <v>0.11713000000000306</v>
      </c>
      <c r="E107">
        <f t="shared" si="12"/>
        <v>7.1451795811229559E-3</v>
      </c>
      <c r="F107" s="7">
        <f t="shared" si="13"/>
        <v>7.1197737332773237E-3</v>
      </c>
      <c r="G107">
        <f t="shared" si="14"/>
        <v>2.7968464841987593</v>
      </c>
      <c r="H107">
        <f t="shared" si="14"/>
        <v>15.567242508659099</v>
      </c>
    </row>
    <row r="108" spans="1:8" x14ac:dyDescent="0.25">
      <c r="A108" s="1">
        <v>43836</v>
      </c>
      <c r="B108">
        <v>16.953399999999998</v>
      </c>
      <c r="C108">
        <v>16620911</v>
      </c>
      <c r="D108" s="6">
        <f t="shared" si="11"/>
        <v>0.44339999999999691</v>
      </c>
      <c r="E108">
        <f t="shared" si="12"/>
        <v>2.6856450635978007E-2</v>
      </c>
      <c r="F108" s="7">
        <f t="shared" si="13"/>
        <v>2.6502145749446093E-2</v>
      </c>
      <c r="G108">
        <f t="shared" si="14"/>
        <v>2.8039662579320366</v>
      </c>
      <c r="H108">
        <f t="shared" si="14"/>
        <v>17.056205642025652</v>
      </c>
    </row>
    <row r="109" spans="1:8" x14ac:dyDescent="0.25">
      <c r="A109" s="1">
        <v>43843</v>
      </c>
      <c r="B109">
        <v>17.225000000000001</v>
      </c>
      <c r="C109">
        <v>29919572</v>
      </c>
      <c r="D109" s="6">
        <f t="shared" si="11"/>
        <v>0.27160000000000295</v>
      </c>
      <c r="E109">
        <f t="shared" si="12"/>
        <v>1.602038529144614E-2</v>
      </c>
      <c r="F109" s="7">
        <f t="shared" si="13"/>
        <v>1.5893413218239782E-2</v>
      </c>
      <c r="G109">
        <f t="shared" si="14"/>
        <v>2.8304684036814827</v>
      </c>
      <c r="H109">
        <f t="shared" si="14"/>
        <v>16.626172159367108</v>
      </c>
    </row>
    <row r="110" spans="1:8" x14ac:dyDescent="0.25">
      <c r="A110" s="1">
        <v>43850</v>
      </c>
      <c r="B110">
        <v>17.214469999999999</v>
      </c>
      <c r="C110">
        <v>18322007</v>
      </c>
      <c r="D110" s="6">
        <f t="shared" si="11"/>
        <v>-1.0530000000002815E-2</v>
      </c>
      <c r="E110">
        <f t="shared" si="12"/>
        <v>-6.1132075471714451E-4</v>
      </c>
      <c r="F110" s="7">
        <f t="shared" si="13"/>
        <v>-6.1150768743756245E-4</v>
      </c>
      <c r="G110">
        <f t="shared" si="14"/>
        <v>2.8463618168997225</v>
      </c>
      <c r="H110">
        <f t="shared" si="14"/>
        <v>17.214023406155402</v>
      </c>
    </row>
    <row r="111" spans="1:8" x14ac:dyDescent="0.25">
      <c r="A111" s="1">
        <v>43857</v>
      </c>
      <c r="B111">
        <v>16</v>
      </c>
      <c r="C111">
        <v>22014776</v>
      </c>
      <c r="D111" s="6">
        <f t="shared" si="11"/>
        <v>-1.2144699999999986</v>
      </c>
      <c r="E111">
        <f t="shared" si="12"/>
        <v>-7.0549369222520281E-2</v>
      </c>
      <c r="F111" s="7">
        <f t="shared" si="13"/>
        <v>-7.3161586972503745E-2</v>
      </c>
      <c r="G111">
        <f t="shared" si="14"/>
        <v>2.8457503092122849</v>
      </c>
      <c r="H111">
        <f t="shared" si="14"/>
        <v>16.723613463611578</v>
      </c>
    </row>
    <row r="112" spans="1:8" x14ac:dyDescent="0.25">
      <c r="A112" s="1">
        <v>43864</v>
      </c>
      <c r="B112">
        <v>15.887449999999999</v>
      </c>
      <c r="C112">
        <v>21968933</v>
      </c>
      <c r="D112" s="6">
        <f t="shared" si="11"/>
        <v>-0.11255000000000059</v>
      </c>
      <c r="E112">
        <f t="shared" si="12"/>
        <v>-7.0343750000000371E-3</v>
      </c>
      <c r="F112" s="7">
        <f t="shared" si="13"/>
        <v>-7.0592328574066165E-3</v>
      </c>
      <c r="G112">
        <f t="shared" si="14"/>
        <v>2.7725887222397811</v>
      </c>
      <c r="H112">
        <f t="shared" si="14"/>
        <v>16.907224422239462</v>
      </c>
    </row>
    <row r="113" spans="1:8" x14ac:dyDescent="0.25">
      <c r="A113" s="1">
        <v>43871</v>
      </c>
      <c r="B113">
        <v>15.9</v>
      </c>
      <c r="C113">
        <v>22706442</v>
      </c>
      <c r="D113" s="6">
        <f t="shared" si="11"/>
        <v>1.2550000000000949E-2</v>
      </c>
      <c r="E113">
        <f t="shared" si="12"/>
        <v>7.8993167563082495E-4</v>
      </c>
      <c r="F113" s="7">
        <f t="shared" si="13"/>
        <v>7.8961984381153982E-4</v>
      </c>
      <c r="G113">
        <f t="shared" si="14"/>
        <v>2.7655294893823745</v>
      </c>
      <c r="H113">
        <f t="shared" si="14"/>
        <v>16.905139876954742</v>
      </c>
    </row>
    <row r="114" spans="1:8" x14ac:dyDescent="0.25">
      <c r="A114" s="1">
        <v>43878</v>
      </c>
      <c r="B114">
        <v>15.83</v>
      </c>
      <c r="C114">
        <v>13891592</v>
      </c>
      <c r="D114" s="6">
        <f t="shared" si="11"/>
        <v>-7.0000000000000284E-2</v>
      </c>
      <c r="E114">
        <f t="shared" si="12"/>
        <v>-4.4025157232704584E-3</v>
      </c>
      <c r="F114" s="7">
        <f t="shared" si="13"/>
        <v>-4.4122353332651798E-3</v>
      </c>
      <c r="G114">
        <f t="shared" si="14"/>
        <v>2.7663191092261861</v>
      </c>
      <c r="H114">
        <f t="shared" si="14"/>
        <v>16.938159230737533</v>
      </c>
    </row>
    <row r="115" spans="1:8" x14ac:dyDescent="0.25">
      <c r="A115" s="1">
        <v>43885</v>
      </c>
      <c r="B115">
        <v>14.065</v>
      </c>
      <c r="C115">
        <v>31879085</v>
      </c>
      <c r="D115" s="6">
        <f t="shared" si="11"/>
        <v>-1.7650000000000006</v>
      </c>
      <c r="E115">
        <f t="shared" si="12"/>
        <v>-0.11149715729627294</v>
      </c>
      <c r="F115" s="7">
        <f t="shared" si="13"/>
        <v>-0.11821743195110068</v>
      </c>
      <c r="G115">
        <f t="shared" si="14"/>
        <v>2.7619068738929209</v>
      </c>
      <c r="H115">
        <f t="shared" si="14"/>
        <v>16.446794322993561</v>
      </c>
    </row>
    <row r="116" spans="1:8" x14ac:dyDescent="0.25">
      <c r="A116" s="1">
        <v>43892</v>
      </c>
      <c r="B116">
        <v>13.1228</v>
      </c>
      <c r="C116">
        <v>41591762</v>
      </c>
      <c r="D116" s="6">
        <f t="shared" si="11"/>
        <v>-0.9421999999999997</v>
      </c>
      <c r="E116">
        <f t="shared" si="12"/>
        <v>-6.6988979736935642E-2</v>
      </c>
      <c r="F116" s="7">
        <f t="shared" si="13"/>
        <v>-6.9338266561394413E-2</v>
      </c>
      <c r="G116">
        <f t="shared" si="14"/>
        <v>2.6436894419418202</v>
      </c>
      <c r="H116">
        <f t="shared" si="14"/>
        <v>17.277460710094221</v>
      </c>
    </row>
    <row r="117" spans="1:8" x14ac:dyDescent="0.25">
      <c r="A117" s="1">
        <v>43899</v>
      </c>
      <c r="B117">
        <v>10.8</v>
      </c>
      <c r="C117">
        <v>107129925</v>
      </c>
      <c r="D117" s="6">
        <f t="shared" si="11"/>
        <v>-2.3227999999999991</v>
      </c>
      <c r="E117">
        <f t="shared" si="12"/>
        <v>-0.17700490748925526</v>
      </c>
      <c r="F117" s="7">
        <f t="shared" si="13"/>
        <v>-0.19480504125025178</v>
      </c>
      <c r="G117">
        <f t="shared" si="14"/>
        <v>2.5743511753804258</v>
      </c>
      <c r="H117">
        <f t="shared" si="14"/>
        <v>17.543412676775038</v>
      </c>
    </row>
    <row r="118" spans="1:8" x14ac:dyDescent="0.25">
      <c r="A118" s="1">
        <v>43906</v>
      </c>
      <c r="B118">
        <v>9.7200000000000006</v>
      </c>
      <c r="C118">
        <v>69835660</v>
      </c>
      <c r="D118" s="6">
        <f t="shared" si="11"/>
        <v>-1.08</v>
      </c>
      <c r="E118">
        <f t="shared" si="12"/>
        <v>-0.1</v>
      </c>
      <c r="F118" s="7">
        <f t="shared" si="13"/>
        <v>-0.10536051565782634</v>
      </c>
      <c r="G118">
        <f t="shared" si="14"/>
        <v>2.379546134130174</v>
      </c>
      <c r="H118">
        <f t="shared" si="14"/>
        <v>18.489552908154486</v>
      </c>
    </row>
    <row r="119" spans="1:8" x14ac:dyDescent="0.25">
      <c r="A119" s="1">
        <v>43913</v>
      </c>
      <c r="B119">
        <v>8.9640000000000004</v>
      </c>
      <c r="C119">
        <v>43416510</v>
      </c>
      <c r="D119" s="6">
        <f t="shared" si="11"/>
        <v>-0.75600000000000023</v>
      </c>
      <c r="E119">
        <f t="shared" si="12"/>
        <v>-7.7777777777777793E-2</v>
      </c>
      <c r="F119" s="7">
        <f t="shared" si="13"/>
        <v>-8.0969062533667202E-2</v>
      </c>
      <c r="G119">
        <f t="shared" si="14"/>
        <v>2.2741856184723477</v>
      </c>
      <c r="H119">
        <f t="shared" si="14"/>
        <v>18.061655325525777</v>
      </c>
    </row>
    <row r="120" spans="1:8" x14ac:dyDescent="0.25">
      <c r="A120" s="1">
        <v>43920</v>
      </c>
      <c r="B120">
        <v>9.5943000000000005</v>
      </c>
      <c r="C120">
        <v>34120875</v>
      </c>
      <c r="D120" s="6">
        <f t="shared" si="11"/>
        <v>0.63030000000000008</v>
      </c>
      <c r="E120">
        <f t="shared" si="12"/>
        <v>7.0314591700133877E-2</v>
      </c>
      <c r="F120" s="7">
        <f t="shared" si="13"/>
        <v>6.7952616195774418E-2</v>
      </c>
      <c r="G120">
        <f t="shared" si="14"/>
        <v>2.1932165559386805</v>
      </c>
      <c r="H120">
        <f t="shared" si="14"/>
        <v>17.586350341477832</v>
      </c>
    </row>
    <row r="121" spans="1:8" x14ac:dyDescent="0.25">
      <c r="A121" s="1">
        <v>43927</v>
      </c>
      <c r="B121">
        <v>10.93</v>
      </c>
      <c r="C121">
        <v>20747351</v>
      </c>
      <c r="D121" s="6">
        <f t="shared" si="11"/>
        <v>1.3356999999999992</v>
      </c>
      <c r="E121">
        <f t="shared" si="12"/>
        <v>0.1392180774001229</v>
      </c>
      <c r="F121" s="7">
        <f t="shared" si="13"/>
        <v>0.1303421300539922</v>
      </c>
      <c r="G121">
        <f t="shared" si="14"/>
        <v>2.2611691721344549</v>
      </c>
      <c r="H121">
        <f t="shared" si="14"/>
        <v>17.345419925042048</v>
      </c>
    </row>
    <row r="122" spans="1:8" x14ac:dyDescent="0.25">
      <c r="A122" s="1">
        <v>43934</v>
      </c>
      <c r="B122">
        <v>10.33</v>
      </c>
      <c r="C122">
        <v>36186370</v>
      </c>
      <c r="D122" s="6">
        <f t="shared" si="11"/>
        <v>-0.59999999999999964</v>
      </c>
      <c r="E122">
        <f t="shared" si="12"/>
        <v>-5.4894784995425404E-2</v>
      </c>
      <c r="F122" s="7">
        <f t="shared" si="13"/>
        <v>-5.6459019056899873E-2</v>
      </c>
      <c r="G122">
        <f t="shared" si="14"/>
        <v>2.3915113021884471</v>
      </c>
      <c r="H122">
        <f t="shared" si="14"/>
        <v>16.847929133840807</v>
      </c>
    </row>
    <row r="123" spans="1:8" x14ac:dyDescent="0.25">
      <c r="A123" s="1">
        <v>43941</v>
      </c>
      <c r="B123">
        <v>10.1</v>
      </c>
      <c r="C123">
        <v>22229052</v>
      </c>
      <c r="D123" s="6">
        <f t="shared" si="11"/>
        <v>-0.23000000000000043</v>
      </c>
      <c r="E123">
        <f t="shared" si="12"/>
        <v>-2.2265246853823854E-2</v>
      </c>
      <c r="F123" s="7">
        <f t="shared" si="13"/>
        <v>-2.2516859284333446E-2</v>
      </c>
      <c r="G123">
        <f t="shared" si="14"/>
        <v>2.3350522831315472</v>
      </c>
      <c r="H123">
        <f t="shared" si="14"/>
        <v>17.404193086557779</v>
      </c>
    </row>
    <row r="124" spans="1:8" x14ac:dyDescent="0.25">
      <c r="A124" s="1">
        <v>43948</v>
      </c>
      <c r="B124">
        <v>10.39</v>
      </c>
      <c r="C124">
        <v>21196287</v>
      </c>
      <c r="D124" s="6">
        <f t="shared" si="11"/>
        <v>0.29000000000000092</v>
      </c>
      <c r="E124">
        <f t="shared" si="12"/>
        <v>2.8712871287128804E-2</v>
      </c>
      <c r="F124" s="7">
        <f t="shared" si="13"/>
        <v>2.8308381263922211E-2</v>
      </c>
      <c r="G124">
        <f t="shared" si="14"/>
        <v>2.3125354238472138</v>
      </c>
      <c r="H124">
        <f t="shared" si="14"/>
        <v>16.916910639956829</v>
      </c>
    </row>
    <row r="125" spans="1:8" x14ac:dyDescent="0.25">
      <c r="A125" s="1">
        <v>43955</v>
      </c>
      <c r="B125">
        <v>10.565</v>
      </c>
      <c r="C125">
        <v>12418481</v>
      </c>
      <c r="D125" s="6">
        <f t="shared" si="11"/>
        <v>0.17499999999999893</v>
      </c>
      <c r="E125">
        <f t="shared" si="12"/>
        <v>1.6843118383060532E-2</v>
      </c>
      <c r="F125" s="7">
        <f t="shared" si="13"/>
        <v>1.6702845956884094E-2</v>
      </c>
      <c r="G125">
        <f t="shared" si="14"/>
        <v>2.340843805111136</v>
      </c>
      <c r="H125">
        <f t="shared" si="14"/>
        <v>16.869336582793743</v>
      </c>
    </row>
    <row r="126" spans="1:8" x14ac:dyDescent="0.25">
      <c r="A126" s="1">
        <v>43962</v>
      </c>
      <c r="B126">
        <v>9.9779999999999998</v>
      </c>
      <c r="C126">
        <v>24231690</v>
      </c>
      <c r="D126" s="6">
        <f t="shared" si="11"/>
        <v>-0.58699999999999974</v>
      </c>
      <c r="E126">
        <f t="shared" si="12"/>
        <v>-5.5560814008518672E-2</v>
      </c>
      <c r="F126" s="7">
        <f t="shared" si="13"/>
        <v>-5.7163981629174465E-2</v>
      </c>
      <c r="G126">
        <f t="shared" si="14"/>
        <v>2.3575466510680201</v>
      </c>
      <c r="H126">
        <f t="shared" si="14"/>
        <v>16.334696324252498</v>
      </c>
    </row>
    <row r="127" spans="1:8" x14ac:dyDescent="0.25">
      <c r="A127" s="1">
        <v>43969</v>
      </c>
      <c r="B127">
        <v>10.5007</v>
      </c>
      <c r="C127">
        <v>27210810</v>
      </c>
      <c r="D127" s="6">
        <f t="shared" si="11"/>
        <v>0.52270000000000039</v>
      </c>
      <c r="E127">
        <f t="shared" si="12"/>
        <v>5.2385247544598154E-2</v>
      </c>
      <c r="F127" s="7">
        <f t="shared" si="13"/>
        <v>5.1059252169175284E-2</v>
      </c>
      <c r="G127">
        <f t="shared" si="14"/>
        <v>2.3003826694388456</v>
      </c>
      <c r="H127">
        <f t="shared" si="14"/>
        <v>17.003171838606388</v>
      </c>
    </row>
    <row r="128" spans="1:8" x14ac:dyDescent="0.25">
      <c r="A128" s="1">
        <v>43976</v>
      </c>
      <c r="B128">
        <v>11.390510000000001</v>
      </c>
      <c r="C128">
        <v>78666578</v>
      </c>
      <c r="D128" s="6">
        <f t="shared" si="11"/>
        <v>0.88981000000000066</v>
      </c>
      <c r="E128">
        <f t="shared" si="12"/>
        <v>8.4738160313122049E-2</v>
      </c>
      <c r="F128" s="7">
        <f t="shared" si="13"/>
        <v>8.1338630968052605E-2</v>
      </c>
      <c r="G128">
        <f t="shared" si="14"/>
        <v>2.3514419216080209</v>
      </c>
      <c r="H128">
        <f t="shared" si="14"/>
        <v>17.119124878783833</v>
      </c>
    </row>
    <row r="129" spans="1:8" x14ac:dyDescent="0.25">
      <c r="A129" s="1">
        <v>43983</v>
      </c>
      <c r="B129">
        <v>12.89</v>
      </c>
      <c r="C129">
        <v>31316282</v>
      </c>
      <c r="D129" s="6">
        <f t="shared" si="11"/>
        <v>1.4994899999999998</v>
      </c>
      <c r="E129">
        <f t="shared" si="12"/>
        <v>0.13164379821447852</v>
      </c>
      <c r="F129" s="7">
        <f t="shared" si="13"/>
        <v>0.12367126437502263</v>
      </c>
      <c r="G129">
        <f t="shared" si="14"/>
        <v>2.4327805525760735</v>
      </c>
      <c r="H129">
        <f t="shared" si="14"/>
        <v>18.180728947202496</v>
      </c>
    </row>
    <row r="130" spans="1:8" x14ac:dyDescent="0.25">
      <c r="A130" s="1">
        <v>43990</v>
      </c>
      <c r="B130">
        <v>11.994999999999999</v>
      </c>
      <c r="C130">
        <v>20575180</v>
      </c>
      <c r="D130" s="6">
        <f t="shared" si="11"/>
        <v>-0.89500000000000135</v>
      </c>
      <c r="E130">
        <f t="shared" si="12"/>
        <v>-6.943366951124913E-2</v>
      </c>
      <c r="F130" s="7">
        <f t="shared" si="13"/>
        <v>-7.1961920659438405E-2</v>
      </c>
      <c r="G130">
        <f t="shared" si="14"/>
        <v>2.5564518169510961</v>
      </c>
      <c r="H130">
        <f t="shared" si="14"/>
        <v>17.259648711950877</v>
      </c>
    </row>
    <row r="131" spans="1:8" x14ac:dyDescent="0.25">
      <c r="A131" s="1">
        <v>43997</v>
      </c>
      <c r="B131">
        <v>11.752000000000001</v>
      </c>
      <c r="C131">
        <v>5546974</v>
      </c>
      <c r="D131" s="6">
        <f t="shared" si="11"/>
        <v>-0.24299999999999855</v>
      </c>
      <c r="E131">
        <f t="shared" si="12"/>
        <v>-2.0258441017090335E-2</v>
      </c>
      <c r="F131" s="7">
        <f t="shared" si="13"/>
        <v>-2.0466457420081685E-2</v>
      </c>
      <c r="G131">
        <f t="shared" si="14"/>
        <v>2.4844898962916577</v>
      </c>
      <c r="H131">
        <f t="shared" si="14"/>
        <v>16.839596052970307</v>
      </c>
    </row>
    <row r="132" spans="1:8" x14ac:dyDescent="0.25">
      <c r="A132" s="1">
        <v>44109</v>
      </c>
      <c r="B132">
        <v>10.71</v>
      </c>
      <c r="C132">
        <v>3559976</v>
      </c>
      <c r="D132" s="6">
        <f t="shared" si="11"/>
        <v>-1.0419999999999998</v>
      </c>
      <c r="E132">
        <f t="shared" si="12"/>
        <v>-8.8665759019741303E-2</v>
      </c>
      <c r="F132" s="7">
        <f t="shared" si="13"/>
        <v>-9.2845554411918663E-2</v>
      </c>
      <c r="G132">
        <f t="shared" si="14"/>
        <v>2.464023438871576</v>
      </c>
      <c r="H132">
        <f t="shared" si="14"/>
        <v>15.52876311180807</v>
      </c>
    </row>
    <row r="133" spans="1:8" x14ac:dyDescent="0.25">
      <c r="A133" s="1">
        <v>44116</v>
      </c>
      <c r="B133">
        <v>10.33</v>
      </c>
      <c r="C133">
        <v>37591938</v>
      </c>
      <c r="D133" s="6">
        <f t="shared" ref="D133:D150" si="15">B133-B132</f>
        <v>-0.38000000000000078</v>
      </c>
      <c r="E133">
        <f t="shared" ref="E133:E150" si="16">D133/B132</f>
        <v>-3.5480859010270843E-2</v>
      </c>
      <c r="F133" s="7">
        <f t="shared" ref="F133:F150" si="17">LN(B133)-LN(B132)</f>
        <v>-3.6125601328110157E-2</v>
      </c>
      <c r="G133">
        <f t="shared" ref="G133:H150" si="18">LN(B132)</f>
        <v>2.3711778844596574</v>
      </c>
      <c r="H133">
        <f t="shared" si="18"/>
        <v>15.085264361232454</v>
      </c>
    </row>
    <row r="134" spans="1:8" x14ac:dyDescent="0.25">
      <c r="A134" s="1">
        <v>44123</v>
      </c>
      <c r="B134">
        <v>11.2067</v>
      </c>
      <c r="C134">
        <v>25239286</v>
      </c>
      <c r="D134" s="6">
        <f t="shared" si="15"/>
        <v>0.87669999999999959</v>
      </c>
      <c r="E134">
        <f t="shared" si="16"/>
        <v>8.4869312681510128E-2</v>
      </c>
      <c r="F134" s="7">
        <f t="shared" si="17"/>
        <v>8.1459530596377228E-2</v>
      </c>
      <c r="G134">
        <f t="shared" si="18"/>
        <v>2.3350522831315472</v>
      </c>
      <c r="H134">
        <f t="shared" si="18"/>
        <v>17.442300170476347</v>
      </c>
    </row>
    <row r="135" spans="1:8" x14ac:dyDescent="0.25">
      <c r="A135" s="1">
        <v>44130</v>
      </c>
      <c r="B135">
        <v>10.282349999999999</v>
      </c>
      <c r="C135">
        <v>29229854</v>
      </c>
      <c r="D135" s="6">
        <f t="shared" si="15"/>
        <v>-0.92435000000000045</v>
      </c>
      <c r="E135">
        <f t="shared" si="16"/>
        <v>-8.2481908144235186E-2</v>
      </c>
      <c r="F135" s="7">
        <f t="shared" si="17"/>
        <v>-8.6082980603936488E-2</v>
      </c>
      <c r="G135">
        <f t="shared" si="18"/>
        <v>2.4165118137279245</v>
      </c>
      <c r="H135">
        <f t="shared" si="18"/>
        <v>17.043912306806099</v>
      </c>
    </row>
    <row r="136" spans="1:8" x14ac:dyDescent="0.25">
      <c r="A136" s="1">
        <v>44137</v>
      </c>
      <c r="B136">
        <v>11.28</v>
      </c>
      <c r="C136">
        <v>45421682</v>
      </c>
      <c r="D136" s="6">
        <f t="shared" si="15"/>
        <v>0.99765000000000015</v>
      </c>
      <c r="E136">
        <f t="shared" si="16"/>
        <v>9.702548541918922E-2</v>
      </c>
      <c r="F136" s="7">
        <f t="shared" si="17"/>
        <v>9.2602412945924861E-2</v>
      </c>
      <c r="G136">
        <f t="shared" si="18"/>
        <v>2.330428833123988</v>
      </c>
      <c r="H136">
        <f t="shared" si="18"/>
        <v>17.190701142206667</v>
      </c>
    </row>
    <row r="137" spans="1:8" x14ac:dyDescent="0.25">
      <c r="A137" s="1">
        <v>44144</v>
      </c>
      <c r="B137">
        <v>12.93</v>
      </c>
      <c r="C137">
        <v>147470342</v>
      </c>
      <c r="D137" s="6">
        <f t="shared" si="15"/>
        <v>1.6500000000000004</v>
      </c>
      <c r="E137">
        <f t="shared" si="16"/>
        <v>0.14627659574468088</v>
      </c>
      <c r="F137" s="7">
        <f t="shared" si="17"/>
        <v>0.13651894671385323</v>
      </c>
      <c r="G137">
        <f t="shared" si="18"/>
        <v>2.4230312460699128</v>
      </c>
      <c r="H137">
        <f t="shared" si="18"/>
        <v>17.631500126100445</v>
      </c>
    </row>
    <row r="138" spans="1:8" x14ac:dyDescent="0.25">
      <c r="A138" s="1">
        <v>44151</v>
      </c>
      <c r="B138">
        <v>12.93</v>
      </c>
      <c r="C138">
        <v>21670453</v>
      </c>
      <c r="D138" s="6">
        <f t="shared" si="15"/>
        <v>0</v>
      </c>
      <c r="E138">
        <f t="shared" si="16"/>
        <v>0</v>
      </c>
      <c r="F138" s="7">
        <f t="shared" si="17"/>
        <v>0</v>
      </c>
      <c r="G138">
        <f t="shared" si="18"/>
        <v>2.5595501927837661</v>
      </c>
      <c r="H138">
        <f t="shared" si="18"/>
        <v>18.809137642340186</v>
      </c>
    </row>
    <row r="139" spans="1:8" x14ac:dyDescent="0.25">
      <c r="A139" s="1">
        <v>44158</v>
      </c>
      <c r="B139">
        <v>13.595000000000001</v>
      </c>
      <c r="C139">
        <v>23392085</v>
      </c>
      <c r="D139" s="6">
        <f t="shared" si="15"/>
        <v>0.66500000000000092</v>
      </c>
      <c r="E139">
        <f t="shared" si="16"/>
        <v>5.1430781129157069E-2</v>
      </c>
      <c r="F139" s="7">
        <f t="shared" si="17"/>
        <v>5.0151885300667942E-2</v>
      </c>
      <c r="G139">
        <f t="shared" si="18"/>
        <v>2.5595501927837661</v>
      </c>
      <c r="H139">
        <f t="shared" si="18"/>
        <v>16.891460277770282</v>
      </c>
    </row>
    <row r="140" spans="1:8" x14ac:dyDescent="0.25">
      <c r="A140" s="1">
        <v>44165</v>
      </c>
      <c r="B140">
        <v>14.895160000000001</v>
      </c>
      <c r="C140">
        <v>27675961</v>
      </c>
      <c r="D140" s="6">
        <f t="shared" si="15"/>
        <v>1.30016</v>
      </c>
      <c r="E140">
        <f t="shared" si="16"/>
        <v>9.5635159985288709E-2</v>
      </c>
      <c r="F140" s="7">
        <f t="shared" si="17"/>
        <v>9.1334249882802698E-2</v>
      </c>
      <c r="G140">
        <f t="shared" si="18"/>
        <v>2.609702078084434</v>
      </c>
      <c r="H140">
        <f t="shared" si="18"/>
        <v>16.967908275245971</v>
      </c>
    </row>
    <row r="141" spans="1:8" x14ac:dyDescent="0.25">
      <c r="A141" s="1">
        <v>44172</v>
      </c>
      <c r="B141">
        <v>15.86</v>
      </c>
      <c r="C141">
        <v>20748412</v>
      </c>
      <c r="D141" s="6">
        <f t="shared" si="15"/>
        <v>0.96483999999999881</v>
      </c>
      <c r="E141">
        <f t="shared" si="16"/>
        <v>6.4775403553906014E-2</v>
      </c>
      <c r="F141" s="7">
        <f t="shared" si="17"/>
        <v>6.2763888239464993E-2</v>
      </c>
      <c r="G141">
        <f t="shared" si="18"/>
        <v>2.7010363279672367</v>
      </c>
      <c r="H141">
        <f t="shared" si="18"/>
        <v>17.136074760436671</v>
      </c>
    </row>
    <row r="142" spans="1:8" x14ac:dyDescent="0.25">
      <c r="A142" s="1">
        <v>44179</v>
      </c>
      <c r="B142">
        <v>14.925000000000001</v>
      </c>
      <c r="C142">
        <v>66775511</v>
      </c>
      <c r="D142" s="6">
        <f t="shared" si="15"/>
        <v>-0.93499999999999872</v>
      </c>
      <c r="E142">
        <f t="shared" si="16"/>
        <v>-5.8953341740226907E-2</v>
      </c>
      <c r="F142" s="7">
        <f t="shared" si="17"/>
        <v>-6.0762556928035671E-2</v>
      </c>
      <c r="G142">
        <f t="shared" si="18"/>
        <v>2.7638002162067017</v>
      </c>
      <c r="H142">
        <f t="shared" si="18"/>
        <v>16.847980271591922</v>
      </c>
    </row>
    <row r="143" spans="1:8" x14ac:dyDescent="0.25">
      <c r="A143" s="1">
        <v>44186</v>
      </c>
      <c r="B143">
        <v>14.62</v>
      </c>
      <c r="C143">
        <v>12659465</v>
      </c>
      <c r="D143" s="6">
        <f t="shared" si="15"/>
        <v>-0.30500000000000149</v>
      </c>
      <c r="E143">
        <f t="shared" si="16"/>
        <v>-2.0435510887772294E-2</v>
      </c>
      <c r="F143" s="7">
        <f t="shared" si="17"/>
        <v>-2.0647204957033427E-2</v>
      </c>
      <c r="G143">
        <f t="shared" si="18"/>
        <v>2.703037659278666</v>
      </c>
      <c r="H143">
        <f t="shared" si="18"/>
        <v>18.016846969495599</v>
      </c>
    </row>
    <row r="144" spans="1:8" x14ac:dyDescent="0.25">
      <c r="A144" s="1">
        <v>44193</v>
      </c>
      <c r="B144">
        <v>14.52</v>
      </c>
      <c r="C144">
        <v>4257638</v>
      </c>
      <c r="D144" s="6">
        <f t="shared" si="15"/>
        <v>-9.9999999999999645E-2</v>
      </c>
      <c r="E144">
        <f t="shared" si="16"/>
        <v>-6.839945280437733E-3</v>
      </c>
      <c r="F144" s="7">
        <f t="shared" si="17"/>
        <v>-6.8634449249826979E-3</v>
      </c>
      <c r="G144">
        <f t="shared" si="18"/>
        <v>2.6823904543216326</v>
      </c>
      <c r="H144">
        <f t="shared" si="18"/>
        <v>16.353915714703636</v>
      </c>
    </row>
    <row r="145" spans="1:8" x14ac:dyDescent="0.25">
      <c r="A145" s="1">
        <v>44200</v>
      </c>
      <c r="B145">
        <v>15.615</v>
      </c>
      <c r="C145">
        <v>12682033</v>
      </c>
      <c r="D145" s="6">
        <f t="shared" si="15"/>
        <v>1.0950000000000006</v>
      </c>
      <c r="E145">
        <f t="shared" si="16"/>
        <v>7.5413223140495908E-2</v>
      </c>
      <c r="F145" s="7">
        <f t="shared" si="17"/>
        <v>7.2704981338392205E-2</v>
      </c>
      <c r="G145">
        <f t="shared" si="18"/>
        <v>2.6755270093966499</v>
      </c>
      <c r="H145">
        <f t="shared" si="18"/>
        <v>15.264225104381817</v>
      </c>
    </row>
    <row r="146" spans="1:8" x14ac:dyDescent="0.25">
      <c r="A146" s="1">
        <v>44207</v>
      </c>
      <c r="B146">
        <v>15.1</v>
      </c>
      <c r="C146">
        <v>20904189</v>
      </c>
      <c r="D146" s="6">
        <f t="shared" si="15"/>
        <v>-0.51500000000000057</v>
      </c>
      <c r="E146">
        <f t="shared" si="16"/>
        <v>-3.2981107909061835E-2</v>
      </c>
      <c r="F146" s="7">
        <f t="shared" si="17"/>
        <v>-3.3537246914163266E-2</v>
      </c>
      <c r="G146">
        <f t="shared" si="18"/>
        <v>2.7482319907350421</v>
      </c>
      <c r="H146">
        <f t="shared" si="18"/>
        <v>16.355696825351959</v>
      </c>
    </row>
    <row r="147" spans="1:8" x14ac:dyDescent="0.25">
      <c r="A147" s="1">
        <v>44214</v>
      </c>
      <c r="B147">
        <v>14.27</v>
      </c>
      <c r="C147">
        <v>22577913</v>
      </c>
      <c r="D147" s="6">
        <f t="shared" si="15"/>
        <v>-0.83000000000000007</v>
      </c>
      <c r="E147">
        <f t="shared" si="16"/>
        <v>-5.496688741721855E-2</v>
      </c>
      <c r="F147" s="7">
        <f t="shared" si="17"/>
        <v>-5.6535312332133714E-2</v>
      </c>
      <c r="G147">
        <f t="shared" si="18"/>
        <v>2.7146947438208788</v>
      </c>
      <c r="H147">
        <f t="shared" si="18"/>
        <v>16.855460127473517</v>
      </c>
    </row>
    <row r="148" spans="1:8" x14ac:dyDescent="0.25">
      <c r="A148" s="1">
        <v>44221</v>
      </c>
      <c r="B148">
        <v>13.76</v>
      </c>
      <c r="C148">
        <v>36610075</v>
      </c>
      <c r="D148" s="6">
        <f t="shared" si="15"/>
        <v>-0.50999999999999979</v>
      </c>
      <c r="E148">
        <f t="shared" si="16"/>
        <v>-3.5739313244569013E-2</v>
      </c>
      <c r="F148" s="7">
        <f t="shared" si="17"/>
        <v>-3.6393598983547548E-2</v>
      </c>
      <c r="G148">
        <f t="shared" si="18"/>
        <v>2.6581594314887451</v>
      </c>
      <c r="H148">
        <f t="shared" si="18"/>
        <v>16.932482685487674</v>
      </c>
    </row>
    <row r="149" spans="1:8" x14ac:dyDescent="0.25">
      <c r="A149" s="1">
        <v>44228</v>
      </c>
      <c r="B149">
        <v>14.6</v>
      </c>
      <c r="C149">
        <v>17851658</v>
      </c>
      <c r="D149" s="6">
        <f t="shared" si="15"/>
        <v>0.83999999999999986</v>
      </c>
      <c r="E149">
        <f t="shared" si="16"/>
        <v>6.1046511627906967E-2</v>
      </c>
      <c r="F149" s="7">
        <f t="shared" si="17"/>
        <v>5.9255696209093323E-2</v>
      </c>
      <c r="G149">
        <f t="shared" si="18"/>
        <v>2.6217658325051976</v>
      </c>
      <c r="H149">
        <f t="shared" si="18"/>
        <v>17.415834033714916</v>
      </c>
    </row>
    <row r="150" spans="1:8" x14ac:dyDescent="0.25">
      <c r="A150" s="1">
        <v>44235</v>
      </c>
      <c r="B150">
        <v>14.41</v>
      </c>
      <c r="C150">
        <v>15061569</v>
      </c>
      <c r="D150" s="6">
        <f t="shared" si="15"/>
        <v>-0.1899999999999995</v>
      </c>
      <c r="E150">
        <f t="shared" si="16"/>
        <v>-1.3013698630136952E-2</v>
      </c>
      <c r="F150" s="7">
        <f t="shared" si="17"/>
        <v>-1.3099118702859958E-2</v>
      </c>
      <c r="G150">
        <f t="shared" si="18"/>
        <v>2.6810215287142909</v>
      </c>
      <c r="H150">
        <f t="shared" si="18"/>
        <v>16.697606947030426</v>
      </c>
    </row>
    <row r="151" spans="1:8" x14ac:dyDescent="0.25">
      <c r="A151" s="1"/>
      <c r="C151" s="5"/>
      <c r="D151" s="6"/>
      <c r="F151" s="7"/>
    </row>
    <row r="152" spans="1:8" x14ac:dyDescent="0.25">
      <c r="A152" s="1"/>
      <c r="C152" s="5"/>
      <c r="D152" s="6"/>
      <c r="F152" s="7"/>
    </row>
    <row r="153" spans="1:8" x14ac:dyDescent="0.25">
      <c r="A153" s="1"/>
      <c r="C153" s="5"/>
      <c r="D153" s="6"/>
      <c r="F153" s="7"/>
    </row>
    <row r="154" spans="1:8" x14ac:dyDescent="0.25">
      <c r="A154" s="1"/>
      <c r="C154" s="5"/>
      <c r="D154" s="6"/>
      <c r="F154" s="7"/>
    </row>
    <row r="155" spans="1:8" x14ac:dyDescent="0.25">
      <c r="A155" s="1"/>
      <c r="C155" s="5"/>
      <c r="D155" s="6"/>
      <c r="F155" s="7"/>
    </row>
    <row r="156" spans="1:8" x14ac:dyDescent="0.25">
      <c r="A156" s="1"/>
      <c r="C156" s="5"/>
      <c r="D156" s="6"/>
      <c r="F156" s="7"/>
    </row>
    <row r="157" spans="1:8" x14ac:dyDescent="0.25">
      <c r="A157" s="1"/>
      <c r="C157" s="5"/>
      <c r="D157" s="6"/>
      <c r="F157" s="7"/>
    </row>
    <row r="158" spans="1:8" x14ac:dyDescent="0.25">
      <c r="A158" s="1"/>
      <c r="C158" s="5"/>
      <c r="D158" s="6"/>
      <c r="F158" s="7"/>
    </row>
    <row r="159" spans="1:8" x14ac:dyDescent="0.25">
      <c r="A159" s="1"/>
      <c r="C159" s="5"/>
      <c r="D159" s="6"/>
      <c r="F159" s="7"/>
    </row>
    <row r="160" spans="1:8" x14ac:dyDescent="0.25">
      <c r="A160" s="1"/>
      <c r="C160" s="5"/>
      <c r="D160" s="6"/>
      <c r="F160" s="7"/>
    </row>
    <row r="161" spans="1:6" x14ac:dyDescent="0.25">
      <c r="A161" s="1"/>
      <c r="C161" s="5"/>
      <c r="D161" s="6"/>
      <c r="F161" s="7"/>
    </row>
    <row r="162" spans="1:6" x14ac:dyDescent="0.25">
      <c r="A162" s="1"/>
      <c r="C162" s="5"/>
      <c r="D162" s="6"/>
      <c r="F162" s="7"/>
    </row>
    <row r="163" spans="1:6" x14ac:dyDescent="0.25">
      <c r="A163" s="1"/>
      <c r="C163" s="5"/>
      <c r="D163" s="6"/>
      <c r="F163" s="7"/>
    </row>
    <row r="164" spans="1:6" x14ac:dyDescent="0.25">
      <c r="A164" s="1"/>
      <c r="C164" s="5"/>
      <c r="D164" s="6"/>
      <c r="F164" s="7"/>
    </row>
    <row r="165" spans="1:6" x14ac:dyDescent="0.25">
      <c r="A165" s="1"/>
      <c r="C165" s="5"/>
      <c r="D165" s="6"/>
      <c r="F165" s="7"/>
    </row>
    <row r="166" spans="1:6" x14ac:dyDescent="0.25">
      <c r="A166" s="1"/>
      <c r="C166" s="5"/>
      <c r="D166" s="6"/>
      <c r="F166" s="7"/>
    </row>
    <row r="167" spans="1:6" x14ac:dyDescent="0.25">
      <c r="A167" s="1"/>
      <c r="C167" s="5"/>
      <c r="D167" s="6"/>
      <c r="F167" s="7"/>
    </row>
    <row r="168" spans="1:6" x14ac:dyDescent="0.25">
      <c r="A168" s="1"/>
      <c r="C168" s="5"/>
      <c r="D168" s="6"/>
      <c r="F168" s="7"/>
    </row>
    <row r="169" spans="1:6" x14ac:dyDescent="0.25">
      <c r="A169" s="1"/>
      <c r="C169" s="5"/>
      <c r="D169" s="6"/>
      <c r="F169" s="7"/>
    </row>
    <row r="170" spans="1:6" x14ac:dyDescent="0.25">
      <c r="A170" s="1"/>
      <c r="C170" s="5"/>
      <c r="D170" s="6"/>
      <c r="F170" s="7"/>
    </row>
    <row r="171" spans="1:6" x14ac:dyDescent="0.25">
      <c r="A171" s="1"/>
      <c r="C171" s="5"/>
      <c r="D171" s="6"/>
      <c r="F171" s="7"/>
    </row>
    <row r="172" spans="1:6" x14ac:dyDescent="0.25">
      <c r="A172" s="1"/>
      <c r="C172" s="5"/>
      <c r="D172" s="6"/>
      <c r="F172" s="7"/>
    </row>
    <row r="173" spans="1:6" x14ac:dyDescent="0.25">
      <c r="A173" s="1"/>
      <c r="C173" s="5"/>
      <c r="D173" s="6"/>
      <c r="F173" s="7"/>
    </row>
    <row r="174" spans="1:6" x14ac:dyDescent="0.25">
      <c r="A174" s="1"/>
      <c r="C174" s="5"/>
      <c r="D174" s="6"/>
      <c r="F174" s="7"/>
    </row>
    <row r="175" spans="1:6" x14ac:dyDescent="0.25">
      <c r="A175" s="1"/>
      <c r="C175" s="5"/>
      <c r="D175" s="6"/>
      <c r="F175" s="7"/>
    </row>
    <row r="176" spans="1:6" x14ac:dyDescent="0.25">
      <c r="A176" s="1"/>
      <c r="C176" s="5"/>
      <c r="D176" s="6"/>
      <c r="F176" s="7"/>
    </row>
    <row r="177" spans="1:6" x14ac:dyDescent="0.25">
      <c r="A177" s="1"/>
      <c r="C177" s="5"/>
      <c r="D177" s="6"/>
      <c r="F177" s="7"/>
    </row>
    <row r="178" spans="1:6" x14ac:dyDescent="0.25">
      <c r="A178" s="1"/>
      <c r="C178" s="5"/>
      <c r="D178" s="6"/>
      <c r="F178" s="7"/>
    </row>
    <row r="179" spans="1:6" x14ac:dyDescent="0.25">
      <c r="A179" s="1"/>
      <c r="C179" s="5"/>
      <c r="D179" s="6"/>
      <c r="F179" s="7"/>
    </row>
    <row r="180" spans="1:6" x14ac:dyDescent="0.25">
      <c r="A180" s="1"/>
      <c r="C180" s="5"/>
      <c r="D180" s="6"/>
      <c r="F180" s="7"/>
    </row>
    <row r="181" spans="1:6" x14ac:dyDescent="0.25">
      <c r="A181" s="1"/>
      <c r="C181" s="5"/>
      <c r="D181" s="6"/>
      <c r="F181" s="7"/>
    </row>
    <row r="182" spans="1:6" x14ac:dyDescent="0.25">
      <c r="A182" s="1"/>
      <c r="C182" s="5"/>
      <c r="D182" s="6"/>
      <c r="F182" s="7"/>
    </row>
    <row r="183" spans="1:6" x14ac:dyDescent="0.25">
      <c r="A183" s="1"/>
      <c r="C183" s="5"/>
      <c r="D183" s="6"/>
      <c r="F183" s="7"/>
    </row>
    <row r="184" spans="1:6" x14ac:dyDescent="0.25">
      <c r="A184" s="1"/>
      <c r="C184" s="5"/>
      <c r="D184" s="6"/>
      <c r="F184" s="7"/>
    </row>
    <row r="185" spans="1:6" x14ac:dyDescent="0.25">
      <c r="A185" s="1"/>
      <c r="C185" s="5"/>
      <c r="D185" s="6"/>
      <c r="F185" s="7"/>
    </row>
    <row r="186" spans="1:6" x14ac:dyDescent="0.25">
      <c r="A186" s="1"/>
      <c r="C186" s="5"/>
      <c r="D186" s="6"/>
      <c r="F186" s="7"/>
    </row>
    <row r="187" spans="1:6" x14ac:dyDescent="0.25">
      <c r="A187" s="1"/>
      <c r="C187" s="5"/>
      <c r="D187" s="6"/>
      <c r="F187" s="7"/>
    </row>
    <row r="188" spans="1:6" x14ac:dyDescent="0.25">
      <c r="A188" s="1"/>
      <c r="C188" s="5"/>
      <c r="D188" s="6"/>
      <c r="F188" s="7"/>
    </row>
    <row r="189" spans="1:6" x14ac:dyDescent="0.25">
      <c r="A189" s="1"/>
      <c r="C189" s="5"/>
      <c r="D189" s="6"/>
      <c r="F189" s="7"/>
    </row>
    <row r="190" spans="1:6" x14ac:dyDescent="0.25">
      <c r="A190" s="1"/>
      <c r="C190" s="5"/>
      <c r="D190" s="6"/>
      <c r="F190" s="7"/>
    </row>
    <row r="191" spans="1:6" x14ac:dyDescent="0.25">
      <c r="A191" s="1"/>
      <c r="C191" s="5"/>
      <c r="D191" s="6"/>
      <c r="F191" s="7"/>
    </row>
    <row r="192" spans="1:6" x14ac:dyDescent="0.25">
      <c r="A192" s="1"/>
      <c r="C192" s="5"/>
      <c r="D192" s="6"/>
      <c r="F192" s="7"/>
    </row>
    <row r="193" spans="1:6" x14ac:dyDescent="0.25">
      <c r="A193" s="1"/>
      <c r="C193" s="5"/>
      <c r="D193" s="6"/>
      <c r="F193" s="7"/>
    </row>
    <row r="194" spans="1:6" x14ac:dyDescent="0.25">
      <c r="A194" s="1"/>
      <c r="C194" s="5"/>
      <c r="D194" s="6"/>
      <c r="F194" s="7"/>
    </row>
    <row r="195" spans="1:6" x14ac:dyDescent="0.25">
      <c r="A195" s="1"/>
      <c r="C195" s="5"/>
      <c r="D195" s="6"/>
      <c r="F195" s="7"/>
    </row>
    <row r="196" spans="1:6" x14ac:dyDescent="0.25">
      <c r="A196" s="1"/>
      <c r="C196" s="5"/>
      <c r="D196" s="6"/>
      <c r="F196" s="7"/>
    </row>
    <row r="197" spans="1:6" x14ac:dyDescent="0.25">
      <c r="A197" s="1"/>
      <c r="C197" s="5"/>
      <c r="D197" s="6"/>
      <c r="F197" s="7"/>
    </row>
    <row r="198" spans="1:6" x14ac:dyDescent="0.25">
      <c r="A198" s="1"/>
      <c r="C198" s="5"/>
      <c r="D198" s="6"/>
      <c r="F198" s="7"/>
    </row>
    <row r="199" spans="1:6" x14ac:dyDescent="0.25">
      <c r="A199" s="1"/>
      <c r="C199" s="5"/>
      <c r="D199" s="6"/>
      <c r="F199" s="7"/>
    </row>
    <row r="200" spans="1:6" x14ac:dyDescent="0.25">
      <c r="A200" s="1"/>
      <c r="C200" s="5"/>
      <c r="D200" s="6"/>
      <c r="F200" s="7"/>
    </row>
    <row r="201" spans="1:6" x14ac:dyDescent="0.25">
      <c r="A201" s="1"/>
      <c r="C201" s="5"/>
      <c r="D201" s="6"/>
      <c r="F201" s="7"/>
    </row>
    <row r="202" spans="1:6" x14ac:dyDescent="0.25">
      <c r="A202" s="1"/>
      <c r="C202" s="5"/>
      <c r="D202" s="6"/>
      <c r="F202" s="7"/>
    </row>
    <row r="203" spans="1:6" x14ac:dyDescent="0.25">
      <c r="A203" s="1"/>
      <c r="C203" s="5"/>
      <c r="D203" s="6"/>
      <c r="F203" s="7"/>
    </row>
    <row r="204" spans="1:6" x14ac:dyDescent="0.25">
      <c r="A204" s="1"/>
      <c r="C204" s="5"/>
      <c r="D204" s="6"/>
      <c r="F204" s="7"/>
    </row>
    <row r="205" spans="1:6" x14ac:dyDescent="0.25">
      <c r="A205" s="1"/>
      <c r="C205" s="5"/>
      <c r="D205" s="6"/>
      <c r="F205" s="7"/>
    </row>
    <row r="206" spans="1:6" x14ac:dyDescent="0.25">
      <c r="A206" s="1"/>
      <c r="C206" s="5"/>
      <c r="D206" s="6"/>
      <c r="F206" s="7"/>
    </row>
    <row r="207" spans="1:6" x14ac:dyDescent="0.25">
      <c r="A207" s="1"/>
      <c r="C207" s="5"/>
      <c r="D207" s="6"/>
      <c r="F207" s="7"/>
    </row>
    <row r="208" spans="1:6" x14ac:dyDescent="0.25">
      <c r="A208" s="1"/>
      <c r="C208" s="5"/>
      <c r="D208" s="6"/>
      <c r="F208" s="7"/>
    </row>
    <row r="209" spans="1:6" x14ac:dyDescent="0.25">
      <c r="A209" s="1"/>
      <c r="C209" s="5"/>
      <c r="D209" s="6"/>
      <c r="F209" s="7"/>
    </row>
    <row r="210" spans="1:6" x14ac:dyDescent="0.25">
      <c r="A210" s="1"/>
      <c r="C210" s="5"/>
      <c r="D210" s="6"/>
      <c r="F210" s="7"/>
    </row>
    <row r="211" spans="1:6" x14ac:dyDescent="0.25">
      <c r="A211" s="1"/>
      <c r="C211" s="5"/>
      <c r="D211" s="6"/>
      <c r="F211" s="7"/>
    </row>
    <row r="212" spans="1:6" x14ac:dyDescent="0.25">
      <c r="A212" s="1"/>
      <c r="C212" s="5"/>
      <c r="D212" s="6"/>
      <c r="F212" s="7"/>
    </row>
    <row r="213" spans="1:6" x14ac:dyDescent="0.25">
      <c r="A213" s="1"/>
      <c r="C213" s="5"/>
      <c r="D213" s="6"/>
      <c r="F213" s="7"/>
    </row>
    <row r="214" spans="1:6" x14ac:dyDescent="0.25">
      <c r="A214" s="1"/>
      <c r="C214" s="5"/>
      <c r="D214" s="6"/>
      <c r="F214" s="7"/>
    </row>
    <row r="215" spans="1:6" x14ac:dyDescent="0.25">
      <c r="A215" s="1"/>
      <c r="C215" s="5"/>
      <c r="D215" s="6"/>
      <c r="F215" s="7"/>
    </row>
    <row r="216" spans="1:6" x14ac:dyDescent="0.25">
      <c r="A216" s="1"/>
      <c r="C216" s="5"/>
      <c r="D216" s="6"/>
      <c r="F216" s="7"/>
    </row>
    <row r="217" spans="1:6" x14ac:dyDescent="0.25">
      <c r="A217" s="1"/>
      <c r="C217" s="5"/>
      <c r="D217" s="6"/>
      <c r="F217" s="7"/>
    </row>
    <row r="218" spans="1:6" x14ac:dyDescent="0.25">
      <c r="A218" s="1"/>
      <c r="C218" s="5"/>
      <c r="D218" s="6"/>
      <c r="F218" s="7"/>
    </row>
    <row r="219" spans="1:6" x14ac:dyDescent="0.25">
      <c r="A219" s="1"/>
      <c r="C219" s="5"/>
      <c r="D219" s="6"/>
      <c r="F219" s="7"/>
    </row>
    <row r="220" spans="1:6" x14ac:dyDescent="0.25">
      <c r="A220" s="1"/>
      <c r="C220" s="5"/>
      <c r="D220" s="6"/>
      <c r="F220" s="7"/>
    </row>
    <row r="221" spans="1:6" x14ac:dyDescent="0.25">
      <c r="A221" s="1"/>
      <c r="C221" s="5"/>
      <c r="D221" s="6"/>
      <c r="F221" s="7"/>
    </row>
    <row r="222" spans="1:6" x14ac:dyDescent="0.25">
      <c r="A222" s="1"/>
      <c r="C222" s="5"/>
      <c r="D222" s="6"/>
      <c r="F222" s="7"/>
    </row>
    <row r="223" spans="1:6" x14ac:dyDescent="0.25">
      <c r="A223" s="1"/>
      <c r="C223" s="5"/>
      <c r="D223" s="6"/>
      <c r="F223" s="7"/>
    </row>
    <row r="224" spans="1:6" x14ac:dyDescent="0.25">
      <c r="A224" s="1"/>
      <c r="C224" s="5"/>
      <c r="D224" s="6"/>
      <c r="F224" s="7"/>
    </row>
    <row r="225" spans="1:6" x14ac:dyDescent="0.25">
      <c r="A225" s="1"/>
      <c r="C225" s="5"/>
      <c r="D225" s="6"/>
      <c r="F225" s="7"/>
    </row>
    <row r="226" spans="1:6" x14ac:dyDescent="0.25">
      <c r="A226" s="1"/>
      <c r="C226" s="5"/>
      <c r="D226" s="6"/>
      <c r="F226" s="7"/>
    </row>
    <row r="227" spans="1:6" x14ac:dyDescent="0.25">
      <c r="A227" s="1"/>
      <c r="C227" s="5"/>
      <c r="D227" s="6"/>
      <c r="F227" s="7"/>
    </row>
    <row r="228" spans="1:6" x14ac:dyDescent="0.25">
      <c r="A228" s="1"/>
      <c r="C228" s="5"/>
      <c r="D228" s="6"/>
      <c r="F228" s="7"/>
    </row>
    <row r="229" spans="1:6" x14ac:dyDescent="0.25">
      <c r="A229" s="1"/>
      <c r="C229" s="5"/>
      <c r="D229" s="6"/>
      <c r="F229" s="7"/>
    </row>
    <row r="230" spans="1:6" x14ac:dyDescent="0.25">
      <c r="A230" s="1"/>
      <c r="C230" s="5"/>
      <c r="D230" s="6"/>
      <c r="F230" s="7"/>
    </row>
    <row r="231" spans="1:6" x14ac:dyDescent="0.25">
      <c r="A231" s="1"/>
      <c r="C231" s="5"/>
      <c r="D231" s="6"/>
      <c r="F231" s="7"/>
    </row>
    <row r="232" spans="1:6" x14ac:dyDescent="0.25">
      <c r="A232" s="1"/>
      <c r="C232" s="5"/>
      <c r="D232" s="6"/>
      <c r="F232" s="7"/>
    </row>
    <row r="233" spans="1:6" x14ac:dyDescent="0.25">
      <c r="A233" s="1"/>
      <c r="C233" s="5"/>
      <c r="D233" s="6"/>
      <c r="F233" s="7"/>
    </row>
    <row r="234" spans="1:6" x14ac:dyDescent="0.25">
      <c r="A234" s="1"/>
      <c r="C234" s="5"/>
      <c r="D234" s="6"/>
      <c r="F234" s="7"/>
    </row>
    <row r="235" spans="1:6" x14ac:dyDescent="0.25">
      <c r="A235" s="1"/>
      <c r="C235" s="5"/>
      <c r="D235" s="6"/>
      <c r="F235" s="7"/>
    </row>
    <row r="236" spans="1:6" x14ac:dyDescent="0.25">
      <c r="A236" s="1"/>
      <c r="C236" s="5"/>
      <c r="D236" s="6"/>
      <c r="F236" s="7"/>
    </row>
    <row r="237" spans="1:6" x14ac:dyDescent="0.25">
      <c r="A237" s="1"/>
      <c r="C237" s="5"/>
      <c r="D237" s="6"/>
      <c r="F237" s="7"/>
    </row>
    <row r="238" spans="1:6" x14ac:dyDescent="0.25">
      <c r="A238" s="1"/>
      <c r="C238" s="5"/>
      <c r="D238" s="6"/>
      <c r="F238" s="7"/>
    </row>
    <row r="239" spans="1:6" x14ac:dyDescent="0.25">
      <c r="A239" s="1"/>
      <c r="C239" s="5"/>
      <c r="D239" s="6"/>
      <c r="F239" s="7"/>
    </row>
    <row r="240" spans="1:6" x14ac:dyDescent="0.25">
      <c r="A240" s="1"/>
      <c r="C240" s="5"/>
      <c r="D240" s="6"/>
      <c r="F240" s="7"/>
    </row>
    <row r="241" spans="1:6" x14ac:dyDescent="0.25">
      <c r="A241" s="1"/>
      <c r="C241" s="5"/>
      <c r="D241" s="6"/>
      <c r="F241" s="7"/>
    </row>
    <row r="242" spans="1:6" x14ac:dyDescent="0.25">
      <c r="A242" s="1"/>
      <c r="C242" s="5"/>
      <c r="D242" s="6"/>
      <c r="F242" s="7"/>
    </row>
    <row r="243" spans="1:6" x14ac:dyDescent="0.25">
      <c r="A243" s="1"/>
      <c r="C243" s="5"/>
      <c r="D243" s="6"/>
      <c r="F243" s="7"/>
    </row>
    <row r="244" spans="1:6" x14ac:dyDescent="0.25">
      <c r="A244" s="1"/>
      <c r="C244" s="5"/>
      <c r="D244" s="6"/>
      <c r="F244" s="7"/>
    </row>
    <row r="245" spans="1:6" x14ac:dyDescent="0.25">
      <c r="A245" s="1"/>
      <c r="C245" s="5"/>
      <c r="D245" s="6"/>
      <c r="F245" s="7"/>
    </row>
    <row r="246" spans="1:6" x14ac:dyDescent="0.25">
      <c r="A246" s="1"/>
      <c r="C246" s="5"/>
      <c r="D246" s="6"/>
      <c r="F246" s="7"/>
    </row>
    <row r="247" spans="1:6" x14ac:dyDescent="0.25">
      <c r="A247" s="1"/>
      <c r="C247" s="5"/>
      <c r="D247" s="6"/>
      <c r="F247" s="7"/>
    </row>
    <row r="248" spans="1:6" x14ac:dyDescent="0.25">
      <c r="A248" s="1"/>
      <c r="C248" s="5"/>
      <c r="D248" s="6"/>
      <c r="F248" s="7"/>
    </row>
    <row r="249" spans="1:6" x14ac:dyDescent="0.25">
      <c r="A249" s="1"/>
      <c r="C249" s="5"/>
      <c r="D249" s="6"/>
      <c r="F249" s="7"/>
    </row>
    <row r="250" spans="1:6" x14ac:dyDescent="0.25">
      <c r="A250" s="1"/>
      <c r="C250" s="5"/>
      <c r="D250" s="6"/>
      <c r="F250" s="7"/>
    </row>
    <row r="251" spans="1:6" x14ac:dyDescent="0.25">
      <c r="A251" s="1"/>
      <c r="C251" s="5"/>
      <c r="D251" s="6"/>
      <c r="F251" s="7"/>
    </row>
    <row r="252" spans="1:6" x14ac:dyDescent="0.25">
      <c r="A252" s="1"/>
      <c r="C252" s="5"/>
      <c r="D252" s="6"/>
      <c r="F252" s="7"/>
    </row>
    <row r="253" spans="1:6" x14ac:dyDescent="0.25">
      <c r="A253" s="1"/>
      <c r="C253" s="5"/>
      <c r="D253" s="6"/>
      <c r="F253" s="7"/>
    </row>
    <row r="254" spans="1:6" x14ac:dyDescent="0.25">
      <c r="A254" s="1"/>
      <c r="C254" s="5"/>
      <c r="D254" s="6"/>
      <c r="F254" s="7"/>
    </row>
    <row r="255" spans="1:6" x14ac:dyDescent="0.25">
      <c r="A255" s="1"/>
      <c r="C255" s="5"/>
      <c r="D255" s="6"/>
      <c r="F255" s="7"/>
    </row>
    <row r="256" spans="1:6" x14ac:dyDescent="0.25">
      <c r="A256" s="1"/>
      <c r="C256" s="5"/>
      <c r="D256" s="6"/>
      <c r="F256" s="7"/>
    </row>
    <row r="257" spans="1:6" x14ac:dyDescent="0.25">
      <c r="A257" s="1"/>
      <c r="C257" s="5"/>
      <c r="D257" s="6"/>
      <c r="F257" s="7"/>
    </row>
    <row r="258" spans="1:6" x14ac:dyDescent="0.25">
      <c r="A258" s="1"/>
      <c r="C258" s="5"/>
      <c r="D258" s="6"/>
      <c r="F258" s="7"/>
    </row>
    <row r="259" spans="1:6" x14ac:dyDescent="0.25">
      <c r="A259" s="1"/>
      <c r="C259" s="5"/>
      <c r="D259" s="6"/>
      <c r="F259" s="7"/>
    </row>
    <row r="260" spans="1:6" x14ac:dyDescent="0.25">
      <c r="A260" s="1"/>
      <c r="C260" s="5"/>
      <c r="D260" s="6"/>
      <c r="F260" s="7"/>
    </row>
    <row r="261" spans="1:6" x14ac:dyDescent="0.25">
      <c r="A261" s="1"/>
      <c r="C261" s="5"/>
      <c r="D261" s="6"/>
      <c r="F261" s="7"/>
    </row>
    <row r="262" spans="1:6" x14ac:dyDescent="0.25">
      <c r="A262" s="1"/>
      <c r="C262" s="5"/>
      <c r="D262" s="6"/>
      <c r="F262" s="7"/>
    </row>
    <row r="263" spans="1:6" x14ac:dyDescent="0.25">
      <c r="A263" s="1"/>
      <c r="C263" s="5"/>
      <c r="D263" s="6"/>
      <c r="F263" s="7"/>
    </row>
    <row r="264" spans="1:6" x14ac:dyDescent="0.25">
      <c r="A264" s="1"/>
      <c r="C264" s="5"/>
      <c r="D264" s="6"/>
      <c r="F264" s="7"/>
    </row>
    <row r="265" spans="1:6" x14ac:dyDescent="0.25">
      <c r="A265" s="1"/>
      <c r="C265" s="5"/>
      <c r="D265" s="6"/>
      <c r="F265" s="7"/>
    </row>
    <row r="266" spans="1:6" x14ac:dyDescent="0.25">
      <c r="A266" s="1"/>
      <c r="C266" s="5"/>
      <c r="D266" s="6"/>
      <c r="F266" s="7"/>
    </row>
    <row r="267" spans="1:6" x14ac:dyDescent="0.25">
      <c r="A267" s="1"/>
      <c r="C267" s="5"/>
      <c r="D267" s="6"/>
      <c r="F267" s="7"/>
    </row>
    <row r="268" spans="1:6" x14ac:dyDescent="0.25">
      <c r="A268" s="1"/>
      <c r="C268" s="5"/>
      <c r="D268" s="6"/>
      <c r="F268" s="7"/>
    </row>
    <row r="269" spans="1:6" x14ac:dyDescent="0.25">
      <c r="A269" s="1"/>
      <c r="C269" s="5"/>
      <c r="D269" s="6"/>
      <c r="F269" s="7"/>
    </row>
    <row r="270" spans="1:6" x14ac:dyDescent="0.25">
      <c r="A270" s="1"/>
      <c r="C270" s="5"/>
      <c r="D270" s="6"/>
      <c r="F270" s="7"/>
    </row>
    <row r="271" spans="1:6" x14ac:dyDescent="0.25">
      <c r="A271" s="1"/>
      <c r="C271" s="5"/>
      <c r="D271" s="6"/>
      <c r="F271" s="7"/>
    </row>
    <row r="272" spans="1:6" x14ac:dyDescent="0.25">
      <c r="A272" s="1"/>
      <c r="C272" s="5"/>
      <c r="D272" s="6"/>
      <c r="F272" s="7"/>
    </row>
    <row r="273" spans="1:6" x14ac:dyDescent="0.25">
      <c r="A273" s="1"/>
      <c r="C273" s="5"/>
      <c r="D273" s="6"/>
      <c r="F273" s="7"/>
    </row>
    <row r="274" spans="1:6" x14ac:dyDescent="0.25">
      <c r="A274" s="1"/>
      <c r="C274" s="5"/>
      <c r="D274" s="6"/>
      <c r="F274" s="7"/>
    </row>
    <row r="275" spans="1:6" x14ac:dyDescent="0.25">
      <c r="A275" s="1"/>
      <c r="C275" s="5"/>
      <c r="D275" s="6"/>
      <c r="F275" s="7"/>
    </row>
    <row r="276" spans="1:6" x14ac:dyDescent="0.25">
      <c r="A276" s="1"/>
      <c r="C276" s="5"/>
      <c r="D276" s="6"/>
      <c r="F276" s="7"/>
    </row>
    <row r="277" spans="1:6" x14ac:dyDescent="0.25">
      <c r="A277" s="1"/>
      <c r="C277" s="5"/>
      <c r="D277" s="6"/>
      <c r="F277" s="7"/>
    </row>
    <row r="278" spans="1:6" x14ac:dyDescent="0.25">
      <c r="A278" s="1"/>
      <c r="C278" s="5"/>
      <c r="D278" s="6"/>
      <c r="F278" s="7"/>
    </row>
    <row r="279" spans="1:6" x14ac:dyDescent="0.25">
      <c r="A279" s="1"/>
      <c r="C279" s="5"/>
      <c r="D279" s="6"/>
      <c r="F279" s="7"/>
    </row>
    <row r="280" spans="1:6" x14ac:dyDescent="0.25">
      <c r="A280" s="1"/>
      <c r="C280" s="5"/>
      <c r="D280" s="6"/>
      <c r="F280" s="7"/>
    </row>
    <row r="281" spans="1:6" x14ac:dyDescent="0.25">
      <c r="A281" s="1"/>
      <c r="C281" s="5"/>
      <c r="D281" s="6"/>
      <c r="F281" s="7"/>
    </row>
    <row r="282" spans="1:6" x14ac:dyDescent="0.25">
      <c r="A282" s="1"/>
      <c r="C282" s="5"/>
      <c r="D282" s="6"/>
      <c r="F282" s="7"/>
    </row>
    <row r="283" spans="1:6" x14ac:dyDescent="0.25">
      <c r="A283" s="1"/>
      <c r="C283" s="5"/>
      <c r="D283" s="6"/>
      <c r="F283" s="7"/>
    </row>
    <row r="284" spans="1:6" x14ac:dyDescent="0.25">
      <c r="A284" s="1"/>
      <c r="C284" s="5"/>
      <c r="D284" s="6"/>
      <c r="F284" s="7"/>
    </row>
    <row r="285" spans="1:6" x14ac:dyDescent="0.25">
      <c r="A285" s="1"/>
      <c r="C285" s="5"/>
      <c r="D285" s="6"/>
      <c r="F285" s="7"/>
    </row>
    <row r="286" spans="1:6" x14ac:dyDescent="0.25">
      <c r="A286" s="1"/>
      <c r="C286" s="5"/>
      <c r="D286" s="6"/>
      <c r="F286" s="7"/>
    </row>
    <row r="287" spans="1:6" x14ac:dyDescent="0.25">
      <c r="A287" s="1"/>
      <c r="C287" s="5"/>
      <c r="D287" s="6"/>
      <c r="F287" s="7"/>
    </row>
    <row r="288" spans="1:6" x14ac:dyDescent="0.25">
      <c r="A288" s="1"/>
      <c r="C288" s="5"/>
      <c r="D288" s="6"/>
      <c r="F288" s="7"/>
    </row>
    <row r="289" spans="1:6" x14ac:dyDescent="0.25">
      <c r="A289" s="1"/>
      <c r="C289" s="5"/>
      <c r="D289" s="6"/>
      <c r="F289" s="7"/>
    </row>
    <row r="290" spans="1:6" x14ac:dyDescent="0.25">
      <c r="A290" s="1"/>
      <c r="C290" s="5"/>
      <c r="D290" s="6"/>
      <c r="F290" s="7"/>
    </row>
    <row r="291" spans="1:6" x14ac:dyDescent="0.25">
      <c r="A291" s="1"/>
      <c r="C291" s="5"/>
      <c r="D291" s="6"/>
      <c r="F291" s="7"/>
    </row>
    <row r="292" spans="1:6" x14ac:dyDescent="0.25">
      <c r="A292" s="1"/>
      <c r="C292" s="5"/>
      <c r="D292" s="6"/>
      <c r="F292" s="7"/>
    </row>
    <row r="293" spans="1:6" x14ac:dyDescent="0.25">
      <c r="A293" s="1"/>
      <c r="C293" s="5"/>
      <c r="D293" s="6"/>
      <c r="F293" s="7"/>
    </row>
    <row r="294" spans="1:6" x14ac:dyDescent="0.25">
      <c r="A294" s="1"/>
      <c r="C294" s="5"/>
      <c r="D294" s="6"/>
      <c r="F294" s="7"/>
    </row>
    <row r="295" spans="1:6" x14ac:dyDescent="0.25">
      <c r="A295" s="1"/>
      <c r="C295" s="5"/>
      <c r="D295" s="6"/>
      <c r="F295" s="7"/>
    </row>
    <row r="296" spans="1:6" x14ac:dyDescent="0.25">
      <c r="A296" s="1"/>
      <c r="C296" s="5"/>
      <c r="D296" s="6"/>
      <c r="F296" s="7"/>
    </row>
    <row r="297" spans="1:6" x14ac:dyDescent="0.25">
      <c r="A297" s="1"/>
      <c r="C297" s="5"/>
      <c r="D297" s="6"/>
      <c r="F297" s="7"/>
    </row>
    <row r="298" spans="1:6" x14ac:dyDescent="0.25">
      <c r="A298" s="1"/>
      <c r="C298" s="5"/>
      <c r="D298" s="6"/>
      <c r="F298" s="7"/>
    </row>
    <row r="299" spans="1:6" x14ac:dyDescent="0.25">
      <c r="A299" s="1"/>
      <c r="C299" s="5"/>
      <c r="D299" s="6"/>
      <c r="F299" s="7"/>
    </row>
    <row r="300" spans="1:6" x14ac:dyDescent="0.25">
      <c r="A300" s="1"/>
      <c r="C300" s="5"/>
      <c r="D300" s="6"/>
      <c r="F300" s="7"/>
    </row>
    <row r="301" spans="1:6" x14ac:dyDescent="0.25">
      <c r="A301" s="1"/>
      <c r="C301" s="5"/>
      <c r="D301" s="6"/>
      <c r="F301" s="7"/>
    </row>
    <row r="302" spans="1:6" x14ac:dyDescent="0.25">
      <c r="A302" s="1"/>
      <c r="C302" s="5"/>
      <c r="D302" s="6"/>
      <c r="F302" s="7"/>
    </row>
    <row r="303" spans="1:6" x14ac:dyDescent="0.25">
      <c r="A303" s="1"/>
      <c r="C303" s="5"/>
      <c r="D303" s="6"/>
      <c r="F303" s="7"/>
    </row>
    <row r="304" spans="1:6" x14ac:dyDescent="0.25">
      <c r="A304" s="1"/>
      <c r="C304" s="5"/>
      <c r="D304" s="6"/>
      <c r="F304" s="7"/>
    </row>
    <row r="305" spans="1:6" x14ac:dyDescent="0.25">
      <c r="A305" s="1"/>
      <c r="C305" s="5"/>
      <c r="D305" s="6"/>
      <c r="F305" s="7"/>
    </row>
    <row r="306" spans="1:6" x14ac:dyDescent="0.25">
      <c r="A306" s="1"/>
      <c r="C306" s="5"/>
      <c r="D306" s="6"/>
      <c r="F306" s="7"/>
    </row>
    <row r="307" spans="1:6" x14ac:dyDescent="0.25">
      <c r="A307" s="1"/>
      <c r="C307" s="5"/>
      <c r="D307" s="6"/>
      <c r="F307" s="7"/>
    </row>
    <row r="308" spans="1:6" x14ac:dyDescent="0.25">
      <c r="A308" s="1"/>
      <c r="C308" s="5"/>
      <c r="D308" s="6"/>
      <c r="F308" s="7"/>
    </row>
    <row r="309" spans="1:6" x14ac:dyDescent="0.25">
      <c r="A309" s="1"/>
      <c r="C309" s="5"/>
      <c r="D309" s="6"/>
      <c r="F309" s="7"/>
    </row>
    <row r="310" spans="1:6" x14ac:dyDescent="0.25">
      <c r="A310" s="1"/>
      <c r="C310" s="5"/>
      <c r="D310" s="6"/>
      <c r="F310" s="7"/>
    </row>
    <row r="311" spans="1:6" x14ac:dyDescent="0.25">
      <c r="A311" s="1"/>
      <c r="C311" s="5"/>
      <c r="D311" s="6"/>
      <c r="F311" s="7"/>
    </row>
    <row r="312" spans="1:6" x14ac:dyDescent="0.25">
      <c r="A312" s="1"/>
      <c r="C312" s="5"/>
      <c r="D312" s="6"/>
      <c r="F312" s="7"/>
    </row>
    <row r="313" spans="1:6" x14ac:dyDescent="0.25">
      <c r="A313" s="1"/>
      <c r="C313" s="5"/>
      <c r="D313" s="6"/>
      <c r="F313" s="7"/>
    </row>
    <row r="314" spans="1:6" x14ac:dyDescent="0.25">
      <c r="A314" s="1"/>
      <c r="C314" s="5"/>
      <c r="D314" s="6"/>
      <c r="F314" s="7"/>
    </row>
    <row r="315" spans="1:6" x14ac:dyDescent="0.25">
      <c r="A315" s="1"/>
      <c r="C315" s="5"/>
      <c r="D315" s="6"/>
      <c r="F315" s="7"/>
    </row>
    <row r="316" spans="1:6" x14ac:dyDescent="0.25">
      <c r="A316" s="1"/>
      <c r="C316" s="5"/>
      <c r="D316" s="6"/>
      <c r="F316" s="7"/>
    </row>
    <row r="317" spans="1:6" x14ac:dyDescent="0.25">
      <c r="A317" s="1"/>
      <c r="C317" s="5"/>
      <c r="D317" s="6"/>
      <c r="F317" s="7"/>
    </row>
    <row r="318" spans="1:6" x14ac:dyDescent="0.25">
      <c r="A318" s="1"/>
      <c r="C318" s="5"/>
      <c r="D318" s="6"/>
      <c r="F318" s="7"/>
    </row>
    <row r="319" spans="1:6" x14ac:dyDescent="0.25">
      <c r="A319" s="1"/>
      <c r="C319" s="5"/>
      <c r="D319" s="6"/>
      <c r="F319" s="7"/>
    </row>
    <row r="320" spans="1:6" x14ac:dyDescent="0.25">
      <c r="A320" s="1"/>
      <c r="C320" s="5"/>
      <c r="D320" s="6"/>
      <c r="F320" s="7"/>
    </row>
    <row r="321" spans="1:6" x14ac:dyDescent="0.25">
      <c r="A321" s="1"/>
      <c r="C321" s="5"/>
      <c r="D321" s="6"/>
      <c r="F321" s="7"/>
    </row>
    <row r="322" spans="1:6" x14ac:dyDescent="0.25">
      <c r="A322" s="1"/>
      <c r="C322" s="5"/>
      <c r="D322" s="6"/>
      <c r="F322" s="7"/>
    </row>
    <row r="323" spans="1:6" x14ac:dyDescent="0.25">
      <c r="A323" s="1"/>
      <c r="C323" s="5"/>
      <c r="D323" s="6"/>
      <c r="F323" s="7"/>
    </row>
    <row r="324" spans="1:6" x14ac:dyDescent="0.25">
      <c r="A324" s="1"/>
      <c r="C324" s="5"/>
      <c r="D324" s="6"/>
      <c r="F324" s="7"/>
    </row>
    <row r="325" spans="1:6" x14ac:dyDescent="0.25">
      <c r="A325" s="1"/>
      <c r="C325" s="5"/>
      <c r="D325" s="6"/>
      <c r="F325" s="7"/>
    </row>
    <row r="326" spans="1:6" x14ac:dyDescent="0.25">
      <c r="A326" s="1"/>
      <c r="C326" s="5"/>
      <c r="D326" s="6"/>
      <c r="F326" s="7"/>
    </row>
    <row r="327" spans="1:6" x14ac:dyDescent="0.25">
      <c r="A327" s="1"/>
      <c r="C327" s="5"/>
      <c r="D327" s="6"/>
      <c r="F327" s="7"/>
    </row>
    <row r="328" spans="1:6" x14ac:dyDescent="0.25">
      <c r="A328" s="1"/>
      <c r="C328" s="5"/>
      <c r="D328" s="6"/>
      <c r="F328" s="7"/>
    </row>
    <row r="329" spans="1:6" x14ac:dyDescent="0.25">
      <c r="A329" s="1"/>
      <c r="C329" s="5"/>
      <c r="D329" s="6"/>
      <c r="F329" s="7"/>
    </row>
    <row r="330" spans="1:6" x14ac:dyDescent="0.25">
      <c r="A330" s="1"/>
      <c r="C330" s="5"/>
      <c r="D330" s="6"/>
      <c r="F330" s="7"/>
    </row>
    <row r="331" spans="1:6" x14ac:dyDescent="0.25">
      <c r="A331" s="1"/>
      <c r="C331" s="5"/>
      <c r="D331" s="6"/>
      <c r="F331" s="7"/>
    </row>
    <row r="332" spans="1:6" x14ac:dyDescent="0.25">
      <c r="A332" s="1"/>
      <c r="C332" s="5"/>
      <c r="D332" s="6"/>
      <c r="F332" s="7"/>
    </row>
    <row r="333" spans="1:6" x14ac:dyDescent="0.25">
      <c r="A333" s="1"/>
      <c r="C333" s="5"/>
      <c r="D333" s="6"/>
      <c r="F333" s="7"/>
    </row>
    <row r="334" spans="1:6" x14ac:dyDescent="0.25">
      <c r="A334" s="1"/>
      <c r="C334" s="5"/>
      <c r="D334" s="6"/>
      <c r="F334" s="7"/>
    </row>
    <row r="335" spans="1:6" x14ac:dyDescent="0.25">
      <c r="A335" s="1"/>
      <c r="C335" s="5"/>
      <c r="D335" s="6"/>
      <c r="F335" s="7"/>
    </row>
    <row r="336" spans="1:6" x14ac:dyDescent="0.25">
      <c r="A336" s="1"/>
      <c r="C336" s="5"/>
      <c r="D336" s="6"/>
      <c r="F336" s="7"/>
    </row>
    <row r="337" spans="1:6" x14ac:dyDescent="0.25">
      <c r="A337" s="1"/>
      <c r="C337" s="5"/>
      <c r="D337" s="6"/>
      <c r="F337" s="7"/>
    </row>
    <row r="338" spans="1:6" x14ac:dyDescent="0.25">
      <c r="A338" s="1"/>
      <c r="C338" s="5"/>
      <c r="D338" s="6"/>
      <c r="F338" s="7"/>
    </row>
    <row r="339" spans="1:6" x14ac:dyDescent="0.25">
      <c r="A339" s="1"/>
      <c r="C339" s="5"/>
      <c r="D339" s="6"/>
      <c r="F339" s="7"/>
    </row>
    <row r="340" spans="1:6" x14ac:dyDescent="0.25">
      <c r="A340" s="1"/>
      <c r="C340" s="5"/>
      <c r="D340" s="6"/>
      <c r="F340" s="7"/>
    </row>
    <row r="341" spans="1:6" x14ac:dyDescent="0.25">
      <c r="A341" s="1"/>
      <c r="C341" s="5"/>
      <c r="D341" s="6"/>
      <c r="F341" s="7"/>
    </row>
    <row r="342" spans="1:6" x14ac:dyDescent="0.25">
      <c r="A342" s="1"/>
      <c r="C342" s="5"/>
      <c r="D342" s="6"/>
      <c r="F342" s="7"/>
    </row>
    <row r="343" spans="1:6" x14ac:dyDescent="0.25">
      <c r="A343" s="1"/>
      <c r="C343" s="5"/>
      <c r="D343" s="6"/>
      <c r="F343" s="7"/>
    </row>
    <row r="344" spans="1:6" x14ac:dyDescent="0.25">
      <c r="A344" s="1"/>
      <c r="C344" s="5"/>
      <c r="D344" s="6"/>
      <c r="F344" s="7"/>
    </row>
    <row r="345" spans="1:6" x14ac:dyDescent="0.25">
      <c r="A345" s="1"/>
      <c r="C345" s="5"/>
      <c r="D345" s="6"/>
      <c r="F345" s="7"/>
    </row>
    <row r="346" spans="1:6" x14ac:dyDescent="0.25">
      <c r="A346" s="1"/>
      <c r="C346" s="5"/>
      <c r="D346" s="6"/>
      <c r="F346" s="7"/>
    </row>
    <row r="347" spans="1:6" x14ac:dyDescent="0.25">
      <c r="A347" s="1"/>
      <c r="C347" s="5"/>
      <c r="D347" s="6"/>
      <c r="F347" s="7"/>
    </row>
    <row r="348" spans="1:6" x14ac:dyDescent="0.25">
      <c r="A348" s="1"/>
      <c r="C348" s="5"/>
      <c r="D348" s="6"/>
      <c r="F348" s="7"/>
    </row>
    <row r="349" spans="1:6" x14ac:dyDescent="0.25">
      <c r="A349" s="1"/>
      <c r="C349" s="5"/>
      <c r="D349" s="6"/>
      <c r="F349" s="7"/>
    </row>
    <row r="350" spans="1:6" x14ac:dyDescent="0.25">
      <c r="A350" s="1"/>
      <c r="C350" s="5"/>
      <c r="D350" s="6"/>
      <c r="F350" s="7"/>
    </row>
    <row r="351" spans="1:6" x14ac:dyDescent="0.25">
      <c r="A351" s="1"/>
      <c r="C351" s="5"/>
      <c r="D351" s="6"/>
      <c r="F351" s="7"/>
    </row>
    <row r="352" spans="1:6" x14ac:dyDescent="0.25">
      <c r="A352" s="1"/>
      <c r="C352" s="5"/>
      <c r="D352" s="6"/>
      <c r="F352" s="7"/>
    </row>
    <row r="353" spans="1:6" x14ac:dyDescent="0.25">
      <c r="A353" s="1"/>
      <c r="C353" s="5"/>
      <c r="D353" s="6"/>
      <c r="F353" s="7"/>
    </row>
    <row r="354" spans="1:6" x14ac:dyDescent="0.25">
      <c r="A354" s="1"/>
      <c r="C354" s="5"/>
      <c r="D354" s="6"/>
      <c r="F354" s="7"/>
    </row>
    <row r="355" spans="1:6" x14ac:dyDescent="0.25">
      <c r="A355" s="1"/>
      <c r="C355" s="5"/>
      <c r="D355" s="6"/>
      <c r="F355" s="7"/>
    </row>
    <row r="356" spans="1:6" x14ac:dyDescent="0.25">
      <c r="A356" s="1"/>
      <c r="C356" s="5"/>
      <c r="D356" s="6"/>
      <c r="F356" s="7"/>
    </row>
    <row r="357" spans="1:6" x14ac:dyDescent="0.25">
      <c r="A357" s="1"/>
      <c r="C357" s="5"/>
      <c r="D357" s="6"/>
      <c r="F357" s="7"/>
    </row>
    <row r="358" spans="1:6" x14ac:dyDescent="0.25">
      <c r="A358" s="1"/>
      <c r="C358" s="5"/>
      <c r="D358" s="6"/>
      <c r="F358" s="7"/>
    </row>
    <row r="359" spans="1:6" x14ac:dyDescent="0.25">
      <c r="A359" s="1"/>
      <c r="C359" s="5"/>
      <c r="D359" s="6"/>
      <c r="F359" s="7"/>
    </row>
    <row r="360" spans="1:6" x14ac:dyDescent="0.25">
      <c r="A360" s="1"/>
      <c r="C360" s="5"/>
      <c r="D360" s="6"/>
      <c r="F360" s="7"/>
    </row>
    <row r="361" spans="1:6" x14ac:dyDescent="0.25">
      <c r="A361" s="1"/>
      <c r="C361" s="5"/>
      <c r="D361" s="6"/>
      <c r="F361" s="7"/>
    </row>
    <row r="362" spans="1:6" x14ac:dyDescent="0.25">
      <c r="A362" s="1"/>
      <c r="C362" s="5"/>
      <c r="D362" s="6"/>
      <c r="F362" s="7"/>
    </row>
    <row r="363" spans="1:6" x14ac:dyDescent="0.25">
      <c r="A363" s="1"/>
      <c r="C363" s="5"/>
      <c r="D363" s="6"/>
      <c r="F363" s="7"/>
    </row>
    <row r="364" spans="1:6" x14ac:dyDescent="0.25">
      <c r="A364" s="1"/>
      <c r="C364" s="5"/>
      <c r="D364" s="6"/>
      <c r="F364" s="7"/>
    </row>
    <row r="365" spans="1:6" x14ac:dyDescent="0.25">
      <c r="A365" s="1"/>
      <c r="C365" s="5"/>
      <c r="D365" s="6"/>
      <c r="F365" s="7"/>
    </row>
    <row r="366" spans="1:6" x14ac:dyDescent="0.25">
      <c r="A366" s="1"/>
      <c r="C366" s="5"/>
      <c r="D366" s="6"/>
      <c r="F366" s="7"/>
    </row>
    <row r="367" spans="1:6" x14ac:dyDescent="0.25">
      <c r="A367" s="1"/>
      <c r="C367" s="5"/>
      <c r="D367" s="6"/>
      <c r="F367" s="7"/>
    </row>
    <row r="368" spans="1:6" x14ac:dyDescent="0.25">
      <c r="A368" s="1"/>
      <c r="C368" s="5"/>
      <c r="D368" s="6"/>
      <c r="F368" s="7"/>
    </row>
    <row r="369" spans="1:6" x14ac:dyDescent="0.25">
      <c r="A369" s="1"/>
      <c r="C369" s="5"/>
      <c r="D369" s="6"/>
      <c r="F369" s="7"/>
    </row>
    <row r="370" spans="1:6" x14ac:dyDescent="0.25">
      <c r="A370" s="1"/>
      <c r="C370" s="5"/>
      <c r="D370" s="6"/>
      <c r="F370" s="7"/>
    </row>
    <row r="371" spans="1:6" x14ac:dyDescent="0.25">
      <c r="A371" s="1"/>
      <c r="C371" s="5"/>
      <c r="D371" s="6"/>
      <c r="F371" s="7"/>
    </row>
    <row r="372" spans="1:6" x14ac:dyDescent="0.25">
      <c r="A372" s="1"/>
      <c r="C372" s="5"/>
      <c r="D372" s="6"/>
      <c r="F372" s="7"/>
    </row>
    <row r="373" spans="1:6" x14ac:dyDescent="0.25">
      <c r="A373" s="1"/>
      <c r="C373" s="5"/>
      <c r="D373" s="6"/>
      <c r="F373" s="7"/>
    </row>
    <row r="374" spans="1:6" x14ac:dyDescent="0.25">
      <c r="A374" s="1"/>
      <c r="C374" s="5"/>
      <c r="D374" s="6"/>
      <c r="F374" s="7"/>
    </row>
    <row r="375" spans="1:6" x14ac:dyDescent="0.25">
      <c r="A375" s="1"/>
      <c r="C375" s="5"/>
      <c r="D375" s="6"/>
      <c r="F375" s="7"/>
    </row>
    <row r="376" spans="1:6" x14ac:dyDescent="0.25">
      <c r="A376" s="1"/>
      <c r="C376" s="5"/>
      <c r="D376" s="6"/>
      <c r="F376" s="7"/>
    </row>
    <row r="377" spans="1:6" x14ac:dyDescent="0.25">
      <c r="A377" s="1"/>
      <c r="C377" s="5"/>
      <c r="D377" s="6"/>
      <c r="F377" s="7"/>
    </row>
    <row r="378" spans="1:6" x14ac:dyDescent="0.25">
      <c r="A378" s="1"/>
      <c r="C378" s="5"/>
      <c r="D378" s="6"/>
      <c r="F378" s="7"/>
    </row>
    <row r="379" spans="1:6" x14ac:dyDescent="0.25">
      <c r="A379" s="1"/>
      <c r="C379" s="5"/>
      <c r="D379" s="6"/>
      <c r="F379" s="7"/>
    </row>
    <row r="380" spans="1:6" x14ac:dyDescent="0.25">
      <c r="A380" s="1"/>
      <c r="C380" s="5"/>
      <c r="D380" s="6"/>
      <c r="F380" s="7"/>
    </row>
    <row r="381" spans="1:6" x14ac:dyDescent="0.25">
      <c r="A381" s="1"/>
      <c r="C381" s="5"/>
      <c r="D381" s="6"/>
      <c r="F381" s="7"/>
    </row>
    <row r="382" spans="1:6" x14ac:dyDescent="0.25">
      <c r="A382" s="1"/>
      <c r="C382" s="5"/>
      <c r="D382" s="6"/>
      <c r="F382" s="7"/>
    </row>
    <row r="383" spans="1:6" x14ac:dyDescent="0.25">
      <c r="A383" s="1"/>
      <c r="C383" s="5"/>
      <c r="D383" s="6"/>
      <c r="F383" s="7"/>
    </row>
    <row r="384" spans="1:6" x14ac:dyDescent="0.25">
      <c r="A384" s="1"/>
      <c r="C384" s="5"/>
      <c r="D384" s="6"/>
      <c r="F384" s="7"/>
    </row>
    <row r="385" spans="1:6" x14ac:dyDescent="0.25">
      <c r="A385" s="1"/>
      <c r="C385" s="5"/>
      <c r="D385" s="6"/>
      <c r="F385" s="7"/>
    </row>
    <row r="386" spans="1:6" x14ac:dyDescent="0.25">
      <c r="A386" s="1"/>
      <c r="C386" s="5"/>
      <c r="D386" s="6"/>
      <c r="F386" s="7"/>
    </row>
    <row r="387" spans="1:6" x14ac:dyDescent="0.25">
      <c r="A387" s="1"/>
      <c r="C387" s="5"/>
      <c r="D387" s="6"/>
      <c r="F387" s="7"/>
    </row>
    <row r="388" spans="1:6" x14ac:dyDescent="0.25">
      <c r="A388" s="1"/>
      <c r="C388" s="5"/>
      <c r="D388" s="6"/>
      <c r="F388" s="7"/>
    </row>
    <row r="389" spans="1:6" x14ac:dyDescent="0.25">
      <c r="A389" s="1"/>
      <c r="C389" s="5"/>
      <c r="D389" s="6"/>
      <c r="F389" s="7"/>
    </row>
    <row r="390" spans="1:6" x14ac:dyDescent="0.25">
      <c r="A390" s="1"/>
      <c r="C390" s="5"/>
      <c r="D390" s="6"/>
      <c r="F390" s="7"/>
    </row>
    <row r="391" spans="1:6" x14ac:dyDescent="0.25">
      <c r="A391" s="1"/>
      <c r="C391" s="5"/>
      <c r="D391" s="6"/>
      <c r="F391" s="7"/>
    </row>
    <row r="392" spans="1:6" x14ac:dyDescent="0.25">
      <c r="A392" s="1"/>
      <c r="C392" s="5"/>
      <c r="D392" s="6"/>
      <c r="F392" s="7"/>
    </row>
    <row r="393" spans="1:6" x14ac:dyDescent="0.25">
      <c r="A393" s="1"/>
      <c r="C393" s="5"/>
      <c r="D393" s="6"/>
      <c r="F393" s="7"/>
    </row>
    <row r="394" spans="1:6" x14ac:dyDescent="0.25">
      <c r="A394" s="1"/>
      <c r="C394" s="5"/>
      <c r="D394" s="6"/>
      <c r="F394" s="7"/>
    </row>
    <row r="395" spans="1:6" x14ac:dyDescent="0.25">
      <c r="A395" s="1"/>
      <c r="C395" s="5"/>
      <c r="D395" s="6"/>
      <c r="F395" s="7"/>
    </row>
    <row r="396" spans="1:6" x14ac:dyDescent="0.25">
      <c r="A396" s="1"/>
      <c r="C396" s="5"/>
      <c r="D396" s="6"/>
      <c r="F396" s="7"/>
    </row>
    <row r="397" spans="1:6" x14ac:dyDescent="0.25">
      <c r="A397" s="1"/>
      <c r="C397" s="5"/>
      <c r="D397" s="6"/>
      <c r="F397" s="7"/>
    </row>
    <row r="398" spans="1:6" x14ac:dyDescent="0.25">
      <c r="A398" s="1"/>
      <c r="C398" s="5"/>
      <c r="D398" s="6"/>
      <c r="F398" s="7"/>
    </row>
    <row r="399" spans="1:6" x14ac:dyDescent="0.25">
      <c r="A399" s="1"/>
      <c r="C399" s="5"/>
      <c r="D399" s="6"/>
      <c r="F399" s="7"/>
    </row>
    <row r="400" spans="1:6" x14ac:dyDescent="0.25">
      <c r="A400" s="1"/>
      <c r="C400" s="5"/>
      <c r="D400" s="6"/>
      <c r="F400" s="7"/>
    </row>
    <row r="401" spans="1:6" x14ac:dyDescent="0.25">
      <c r="A401" s="1"/>
      <c r="C401" s="5"/>
      <c r="D401" s="6"/>
      <c r="F401" s="7"/>
    </row>
    <row r="402" spans="1:6" x14ac:dyDescent="0.25">
      <c r="A402" s="1"/>
      <c r="C402" s="5"/>
      <c r="D402" s="6"/>
      <c r="F402" s="7"/>
    </row>
    <row r="403" spans="1:6" x14ac:dyDescent="0.25">
      <c r="A403" s="1"/>
      <c r="C403" s="5"/>
      <c r="D403" s="6"/>
      <c r="F403" s="7"/>
    </row>
    <row r="404" spans="1:6" x14ac:dyDescent="0.25">
      <c r="A404" s="1"/>
      <c r="C404" s="5"/>
      <c r="D404" s="6"/>
      <c r="F404" s="7"/>
    </row>
    <row r="405" spans="1:6" x14ac:dyDescent="0.25">
      <c r="A405" s="1"/>
      <c r="C405" s="5"/>
      <c r="D405" s="6"/>
      <c r="F405" s="7"/>
    </row>
    <row r="406" spans="1:6" x14ac:dyDescent="0.25">
      <c r="A406" s="1"/>
      <c r="C406" s="5"/>
      <c r="D406" s="6"/>
      <c r="F406" s="7"/>
    </row>
    <row r="407" spans="1:6" x14ac:dyDescent="0.25">
      <c r="A407" s="1"/>
      <c r="C407" s="5"/>
      <c r="D407" s="6"/>
      <c r="F407" s="7"/>
    </row>
    <row r="408" spans="1:6" x14ac:dyDescent="0.25">
      <c r="A408" s="1"/>
      <c r="C408" s="5"/>
      <c r="D408" s="6"/>
      <c r="F408" s="7"/>
    </row>
    <row r="409" spans="1:6" x14ac:dyDescent="0.25">
      <c r="A409" s="1"/>
      <c r="C409" s="5"/>
      <c r="D409" s="6"/>
      <c r="F409" s="7"/>
    </row>
    <row r="410" spans="1:6" x14ac:dyDescent="0.25">
      <c r="A410" s="1"/>
      <c r="C410" s="5"/>
      <c r="D410" s="6"/>
      <c r="F410" s="7"/>
    </row>
    <row r="411" spans="1:6" x14ac:dyDescent="0.25">
      <c r="A411" s="1"/>
      <c r="C411" s="5"/>
      <c r="D411" s="6"/>
      <c r="F411" s="7"/>
    </row>
    <row r="412" spans="1:6" x14ac:dyDescent="0.25">
      <c r="A412" s="1"/>
      <c r="C412" s="5"/>
      <c r="D412" s="6"/>
      <c r="F412" s="7"/>
    </row>
    <row r="413" spans="1:6" x14ac:dyDescent="0.25">
      <c r="A413" s="1"/>
      <c r="C413" s="5"/>
      <c r="D413" s="6"/>
      <c r="F413" s="7"/>
    </row>
    <row r="414" spans="1:6" x14ac:dyDescent="0.25">
      <c r="A414" s="1"/>
      <c r="C414" s="5"/>
      <c r="D414" s="6"/>
      <c r="F414" s="7"/>
    </row>
    <row r="415" spans="1:6" x14ac:dyDescent="0.25">
      <c r="A415" s="1"/>
      <c r="C415" s="5"/>
      <c r="D415" s="6"/>
      <c r="F415" s="7"/>
    </row>
    <row r="416" spans="1:6" x14ac:dyDescent="0.25">
      <c r="A416" s="1"/>
      <c r="C416" s="5"/>
      <c r="D416" s="6"/>
      <c r="F416" s="7"/>
    </row>
    <row r="417" spans="1:6" x14ac:dyDescent="0.25">
      <c r="A417" s="1"/>
      <c r="C417" s="5"/>
      <c r="D417" s="6"/>
      <c r="F417" s="7"/>
    </row>
    <row r="418" spans="1:6" x14ac:dyDescent="0.25">
      <c r="A418" s="1"/>
      <c r="C418" s="5"/>
      <c r="D418" s="6"/>
      <c r="F418" s="7"/>
    </row>
    <row r="419" spans="1:6" x14ac:dyDescent="0.25">
      <c r="A419" s="1"/>
      <c r="C419" s="5"/>
      <c r="D419" s="6"/>
      <c r="F419" s="7"/>
    </row>
    <row r="420" spans="1:6" x14ac:dyDescent="0.25">
      <c r="A420" s="1"/>
      <c r="C420" s="5"/>
      <c r="D420" s="6"/>
      <c r="F420" s="7"/>
    </row>
    <row r="421" spans="1:6" x14ac:dyDescent="0.25">
      <c r="A421" s="1"/>
      <c r="C421" s="5"/>
      <c r="D421" s="6"/>
      <c r="F421" s="7"/>
    </row>
    <row r="422" spans="1:6" x14ac:dyDescent="0.25">
      <c r="A422" s="1"/>
      <c r="C422" s="5"/>
      <c r="D422" s="6"/>
      <c r="F422" s="7"/>
    </row>
    <row r="423" spans="1:6" x14ac:dyDescent="0.25">
      <c r="A423" s="1"/>
      <c r="C423" s="5"/>
      <c r="D423" s="6"/>
      <c r="F423" s="7"/>
    </row>
    <row r="424" spans="1:6" x14ac:dyDescent="0.25">
      <c r="A424" s="1"/>
      <c r="C424" s="5"/>
      <c r="D424" s="6"/>
      <c r="F424" s="7"/>
    </row>
    <row r="425" spans="1:6" x14ac:dyDescent="0.25">
      <c r="A425" s="1"/>
      <c r="C425" s="5"/>
      <c r="D425" s="6"/>
      <c r="F425" s="7"/>
    </row>
    <row r="426" spans="1:6" x14ac:dyDescent="0.25">
      <c r="A426" s="1"/>
      <c r="C426" s="5"/>
      <c r="D426" s="6"/>
      <c r="F426" s="7"/>
    </row>
    <row r="427" spans="1:6" x14ac:dyDescent="0.25">
      <c r="A427" s="1"/>
      <c r="C427" s="5"/>
      <c r="D427" s="6"/>
      <c r="F427" s="7"/>
    </row>
    <row r="428" spans="1:6" x14ac:dyDescent="0.25">
      <c r="A428" s="1"/>
      <c r="C428" s="5"/>
      <c r="D428" s="6"/>
      <c r="F428" s="7"/>
    </row>
    <row r="429" spans="1:6" x14ac:dyDescent="0.25">
      <c r="A429" s="1"/>
      <c r="C429" s="5"/>
      <c r="D429" s="6"/>
      <c r="F429" s="7"/>
    </row>
    <row r="430" spans="1:6" x14ac:dyDescent="0.25">
      <c r="A430" s="1"/>
      <c r="C430" s="5"/>
      <c r="D430" s="6"/>
      <c r="F430" s="7"/>
    </row>
    <row r="431" spans="1:6" x14ac:dyDescent="0.25">
      <c r="A431" s="1"/>
      <c r="C431" s="5"/>
      <c r="D431" s="6"/>
      <c r="F431" s="7"/>
    </row>
    <row r="432" spans="1:6" x14ac:dyDescent="0.25">
      <c r="A432" s="1"/>
      <c r="C432" s="5"/>
      <c r="D432" s="6"/>
      <c r="F432" s="7"/>
    </row>
    <row r="433" spans="1:6" x14ac:dyDescent="0.25">
      <c r="A433" s="1"/>
      <c r="C433" s="5"/>
      <c r="D433" s="6"/>
      <c r="F433" s="7"/>
    </row>
    <row r="434" spans="1:6" x14ac:dyDescent="0.25">
      <c r="A434" s="1"/>
      <c r="C434" s="5"/>
    </row>
    <row r="435" spans="1:6" x14ac:dyDescent="0.25">
      <c r="A435" s="1"/>
      <c r="C435" s="5"/>
    </row>
    <row r="436" spans="1:6" x14ac:dyDescent="0.25">
      <c r="A436" s="1"/>
      <c r="C436" s="5"/>
    </row>
    <row r="437" spans="1:6" x14ac:dyDescent="0.25">
      <c r="A437" s="1"/>
      <c r="C437" s="5"/>
    </row>
    <row r="438" spans="1:6" x14ac:dyDescent="0.25">
      <c r="A438" s="1"/>
      <c r="C438" s="5"/>
    </row>
    <row r="439" spans="1:6" x14ac:dyDescent="0.25">
      <c r="A439" s="1"/>
      <c r="C439" s="5"/>
    </row>
    <row r="440" spans="1:6" x14ac:dyDescent="0.25">
      <c r="A440" s="1"/>
      <c r="C440" s="5"/>
    </row>
    <row r="441" spans="1:6" x14ac:dyDescent="0.25">
      <c r="A441" s="1"/>
      <c r="C441" s="5"/>
    </row>
    <row r="442" spans="1:6" x14ac:dyDescent="0.25">
      <c r="A442" s="1"/>
      <c r="C442" s="5"/>
    </row>
    <row r="443" spans="1:6" x14ac:dyDescent="0.25">
      <c r="A443" s="1"/>
      <c r="C443" s="5"/>
    </row>
    <row r="444" spans="1:6" x14ac:dyDescent="0.25">
      <c r="A444" s="1"/>
      <c r="C444" s="5"/>
    </row>
    <row r="445" spans="1:6" x14ac:dyDescent="0.25">
      <c r="A445" s="1"/>
      <c r="C445" s="5"/>
    </row>
    <row r="446" spans="1:6" x14ac:dyDescent="0.25">
      <c r="A446" s="1"/>
      <c r="C446" s="5"/>
    </row>
    <row r="447" spans="1:6" x14ac:dyDescent="0.25">
      <c r="A447" s="1"/>
      <c r="C447" s="5"/>
    </row>
    <row r="448" spans="1:6" x14ac:dyDescent="0.25">
      <c r="A448" s="1"/>
      <c r="C448" s="5"/>
    </row>
    <row r="449" spans="1:3" x14ac:dyDescent="0.25">
      <c r="A449" s="1"/>
      <c r="C449" s="5"/>
    </row>
    <row r="450" spans="1:3" x14ac:dyDescent="0.25">
      <c r="A450" s="1"/>
      <c r="C450" s="5"/>
    </row>
    <row r="451" spans="1:3" x14ac:dyDescent="0.25">
      <c r="A451" s="1"/>
      <c r="C451" s="5"/>
    </row>
    <row r="452" spans="1:3" x14ac:dyDescent="0.25">
      <c r="A452" s="1"/>
      <c r="C452" s="5"/>
    </row>
    <row r="453" spans="1:3" x14ac:dyDescent="0.25">
      <c r="A453" s="1"/>
      <c r="C453" s="5"/>
    </row>
    <row r="454" spans="1:3" x14ac:dyDescent="0.25">
      <c r="A454" s="1"/>
      <c r="C454" s="5"/>
    </row>
    <row r="455" spans="1:3" x14ac:dyDescent="0.25">
      <c r="A455" s="1"/>
      <c r="C455" s="5"/>
    </row>
    <row r="456" spans="1:3" x14ac:dyDescent="0.25">
      <c r="A456" s="1"/>
      <c r="C456" s="5"/>
    </row>
    <row r="457" spans="1:3" x14ac:dyDescent="0.25">
      <c r="A457" s="1"/>
      <c r="C457" s="5"/>
    </row>
    <row r="458" spans="1:3" x14ac:dyDescent="0.25">
      <c r="A458" s="1"/>
      <c r="C458" s="5"/>
    </row>
    <row r="459" spans="1:3" x14ac:dyDescent="0.25">
      <c r="A459" s="1"/>
      <c r="C459" s="5"/>
    </row>
    <row r="460" spans="1:3" x14ac:dyDescent="0.25">
      <c r="A460" s="1"/>
      <c r="C460" s="5"/>
    </row>
    <row r="461" spans="1:3" x14ac:dyDescent="0.25">
      <c r="A461" s="1"/>
      <c r="C461" s="5"/>
    </row>
    <row r="462" spans="1:3" x14ac:dyDescent="0.25">
      <c r="A462" s="1"/>
      <c r="C462" s="5"/>
    </row>
    <row r="463" spans="1:3" x14ac:dyDescent="0.25">
      <c r="A463" s="1"/>
      <c r="C463" s="5"/>
    </row>
    <row r="464" spans="1:3" x14ac:dyDescent="0.25">
      <c r="A464" s="1"/>
      <c r="C464" s="5"/>
    </row>
    <row r="465" spans="1:3" x14ac:dyDescent="0.25">
      <c r="A465" s="1"/>
      <c r="C465" s="5"/>
    </row>
    <row r="466" spans="1:3" x14ac:dyDescent="0.25">
      <c r="A466" s="1"/>
      <c r="C466" s="5"/>
    </row>
    <row r="467" spans="1:3" x14ac:dyDescent="0.25">
      <c r="A467" s="1"/>
      <c r="C467" s="5"/>
    </row>
    <row r="468" spans="1:3" x14ac:dyDescent="0.25">
      <c r="A468" s="1"/>
      <c r="C468" s="5"/>
    </row>
    <row r="469" spans="1:3" x14ac:dyDescent="0.25">
      <c r="A469" s="1"/>
      <c r="C469" s="5"/>
    </row>
    <row r="470" spans="1:3" x14ac:dyDescent="0.25">
      <c r="A470" s="1"/>
      <c r="C470" s="5"/>
    </row>
    <row r="471" spans="1:3" x14ac:dyDescent="0.25">
      <c r="A471" s="1"/>
      <c r="C471" s="5"/>
    </row>
    <row r="472" spans="1:3" x14ac:dyDescent="0.25">
      <c r="A472" s="1"/>
      <c r="C472" s="5"/>
    </row>
    <row r="473" spans="1:3" x14ac:dyDescent="0.25">
      <c r="A473" s="1"/>
      <c r="C473" s="5"/>
    </row>
    <row r="474" spans="1:3" x14ac:dyDescent="0.25">
      <c r="A474" s="1"/>
      <c r="C474" s="5"/>
    </row>
    <row r="475" spans="1:3" x14ac:dyDescent="0.25">
      <c r="A475" s="1"/>
      <c r="C475" s="5"/>
    </row>
    <row r="476" spans="1:3" x14ac:dyDescent="0.25">
      <c r="A476" s="1"/>
      <c r="C476" s="5"/>
    </row>
    <row r="477" spans="1:3" x14ac:dyDescent="0.25">
      <c r="A477" s="1"/>
      <c r="C477" s="5"/>
    </row>
    <row r="478" spans="1:3" x14ac:dyDescent="0.25">
      <c r="A478" s="1"/>
      <c r="C478" s="5"/>
    </row>
    <row r="479" spans="1:3" x14ac:dyDescent="0.25">
      <c r="A479" s="1"/>
      <c r="C479" s="5"/>
    </row>
    <row r="480" spans="1:3" x14ac:dyDescent="0.25">
      <c r="A480" s="1"/>
      <c r="C480" s="5"/>
    </row>
    <row r="481" spans="1:3" x14ac:dyDescent="0.25">
      <c r="A481" s="1"/>
      <c r="C481" s="5"/>
    </row>
    <row r="482" spans="1:3" x14ac:dyDescent="0.25">
      <c r="A482" s="1"/>
      <c r="C482" s="5"/>
    </row>
    <row r="483" spans="1:3" x14ac:dyDescent="0.25">
      <c r="A483" s="1"/>
      <c r="C483" s="5"/>
    </row>
    <row r="484" spans="1:3" x14ac:dyDescent="0.25">
      <c r="A484" s="1"/>
      <c r="C484" s="5"/>
    </row>
    <row r="485" spans="1:3" x14ac:dyDescent="0.25">
      <c r="A485" s="1"/>
      <c r="C485" s="5"/>
    </row>
    <row r="486" spans="1:3" x14ac:dyDescent="0.25">
      <c r="A486" s="1"/>
      <c r="C486" s="5"/>
    </row>
    <row r="487" spans="1:3" x14ac:dyDescent="0.25">
      <c r="A487" s="1"/>
      <c r="C487" s="5"/>
    </row>
    <row r="488" spans="1:3" x14ac:dyDescent="0.25">
      <c r="A488" s="1"/>
      <c r="C488" s="5"/>
    </row>
    <row r="489" spans="1:3" x14ac:dyDescent="0.25">
      <c r="A489" s="1"/>
      <c r="C489" s="5"/>
    </row>
    <row r="490" spans="1:3" x14ac:dyDescent="0.25">
      <c r="A490" s="1"/>
      <c r="C490" s="5"/>
    </row>
    <row r="491" spans="1:3" x14ac:dyDescent="0.25">
      <c r="A491" s="1"/>
      <c r="C491" s="5"/>
    </row>
    <row r="492" spans="1:3" x14ac:dyDescent="0.25">
      <c r="A492" s="1"/>
      <c r="C492" s="5"/>
    </row>
    <row r="493" spans="1:3" x14ac:dyDescent="0.25">
      <c r="A493" s="1"/>
      <c r="C493" s="5"/>
    </row>
    <row r="494" spans="1:3" x14ac:dyDescent="0.25">
      <c r="A494" s="1"/>
      <c r="C494" s="5"/>
    </row>
    <row r="495" spans="1:3" x14ac:dyDescent="0.25">
      <c r="A495" s="1"/>
      <c r="C495" s="5"/>
    </row>
    <row r="496" spans="1:3" x14ac:dyDescent="0.25">
      <c r="A496" s="1"/>
      <c r="C496" s="5"/>
    </row>
    <row r="497" spans="1:3" x14ac:dyDescent="0.25">
      <c r="A497" s="1"/>
      <c r="C497" s="5"/>
    </row>
    <row r="498" spans="1:3" x14ac:dyDescent="0.25">
      <c r="A498" s="1"/>
      <c r="C498" s="5"/>
    </row>
    <row r="499" spans="1:3" x14ac:dyDescent="0.25">
      <c r="A499" s="1"/>
      <c r="C499" s="5"/>
    </row>
    <row r="500" spans="1:3" x14ac:dyDescent="0.25">
      <c r="A500" s="1"/>
      <c r="C500" s="5"/>
    </row>
    <row r="501" spans="1:3" x14ac:dyDescent="0.25">
      <c r="A501" s="1"/>
      <c r="C501" s="5"/>
    </row>
    <row r="502" spans="1:3" x14ac:dyDescent="0.25">
      <c r="A502" s="1"/>
      <c r="C502" s="5"/>
    </row>
    <row r="503" spans="1:3" x14ac:dyDescent="0.25">
      <c r="A503" s="1"/>
      <c r="C503" s="5"/>
    </row>
    <row r="504" spans="1:3" x14ac:dyDescent="0.25">
      <c r="A504" s="1"/>
      <c r="C504" s="5"/>
    </row>
    <row r="505" spans="1:3" x14ac:dyDescent="0.25">
      <c r="A505" s="1"/>
      <c r="C505" s="5"/>
    </row>
    <row r="506" spans="1:3" x14ac:dyDescent="0.25">
      <c r="A506" s="1"/>
      <c r="C506" s="5"/>
    </row>
    <row r="507" spans="1:3" x14ac:dyDescent="0.25">
      <c r="A507" s="1"/>
      <c r="C507" s="5"/>
    </row>
    <row r="508" spans="1:3" x14ac:dyDescent="0.25">
      <c r="A508" s="1"/>
      <c r="C508" s="5"/>
    </row>
    <row r="509" spans="1:3" x14ac:dyDescent="0.25">
      <c r="A509" s="1"/>
      <c r="C509" s="5"/>
    </row>
    <row r="510" spans="1:3" x14ac:dyDescent="0.25">
      <c r="A510" s="1"/>
      <c r="C510" s="5"/>
    </row>
    <row r="511" spans="1:3" x14ac:dyDescent="0.25">
      <c r="A511" s="1"/>
      <c r="C511" s="5"/>
    </row>
    <row r="512" spans="1:3" x14ac:dyDescent="0.25">
      <c r="A512" s="1"/>
      <c r="C512" s="5"/>
    </row>
    <row r="513" spans="1:3" x14ac:dyDescent="0.25">
      <c r="A513" s="1"/>
      <c r="C513" s="5"/>
    </row>
    <row r="514" spans="1:3" x14ac:dyDescent="0.25">
      <c r="A514" s="1"/>
      <c r="C514" s="5"/>
    </row>
    <row r="515" spans="1:3" x14ac:dyDescent="0.25">
      <c r="A515" s="1"/>
      <c r="C515" s="5"/>
    </row>
    <row r="516" spans="1:3" x14ac:dyDescent="0.25">
      <c r="A516" s="1"/>
      <c r="C516" s="5"/>
    </row>
    <row r="517" spans="1:3" x14ac:dyDescent="0.25">
      <c r="A517" s="1"/>
      <c r="C517" s="5"/>
    </row>
    <row r="518" spans="1:3" x14ac:dyDescent="0.25">
      <c r="A518" s="1"/>
      <c r="C518" s="5"/>
    </row>
    <row r="519" spans="1:3" x14ac:dyDescent="0.25">
      <c r="A519" s="1"/>
      <c r="C519" s="5"/>
    </row>
    <row r="520" spans="1:3" x14ac:dyDescent="0.25">
      <c r="A520" s="1"/>
      <c r="C520" s="5"/>
    </row>
    <row r="521" spans="1:3" x14ac:dyDescent="0.25">
      <c r="A521" s="1"/>
      <c r="C521" s="5"/>
    </row>
    <row r="522" spans="1:3" x14ac:dyDescent="0.25">
      <c r="A522" s="1"/>
      <c r="C522" s="5"/>
    </row>
    <row r="523" spans="1:3" x14ac:dyDescent="0.25">
      <c r="A523" s="1"/>
      <c r="C523" s="5"/>
    </row>
    <row r="524" spans="1:3" x14ac:dyDescent="0.25">
      <c r="A524" s="1"/>
      <c r="C524" s="5"/>
    </row>
    <row r="525" spans="1:3" x14ac:dyDescent="0.25">
      <c r="A525" s="1"/>
      <c r="C525" s="5"/>
    </row>
    <row r="526" spans="1:3" x14ac:dyDescent="0.25">
      <c r="A526" s="1"/>
      <c r="C526" s="5"/>
    </row>
    <row r="527" spans="1:3" x14ac:dyDescent="0.25">
      <c r="A527" s="1"/>
      <c r="C527" s="5"/>
    </row>
    <row r="528" spans="1:3" x14ac:dyDescent="0.25">
      <c r="A528" s="1"/>
      <c r="C528" s="5"/>
    </row>
    <row r="529" spans="1:3" x14ac:dyDescent="0.25">
      <c r="A529" s="1"/>
      <c r="C529" s="5"/>
    </row>
    <row r="530" spans="1:3" x14ac:dyDescent="0.25">
      <c r="A530" s="1"/>
      <c r="C530" s="5"/>
    </row>
    <row r="531" spans="1:3" x14ac:dyDescent="0.25">
      <c r="A531" s="1"/>
      <c r="C531" s="5"/>
    </row>
    <row r="532" spans="1:3" x14ac:dyDescent="0.25">
      <c r="A532" s="1"/>
      <c r="C532" s="5"/>
    </row>
    <row r="533" spans="1:3" x14ac:dyDescent="0.25">
      <c r="A533" s="1"/>
      <c r="C533" s="5"/>
    </row>
    <row r="534" spans="1:3" x14ac:dyDescent="0.25">
      <c r="A534" s="1"/>
      <c r="C534" s="5"/>
    </row>
    <row r="535" spans="1:3" x14ac:dyDescent="0.25">
      <c r="A535" s="1"/>
      <c r="C535" s="5"/>
    </row>
    <row r="536" spans="1:3" x14ac:dyDescent="0.25">
      <c r="A536" s="1"/>
      <c r="C536" s="5"/>
    </row>
    <row r="537" spans="1:3" x14ac:dyDescent="0.25">
      <c r="A537" s="1"/>
      <c r="C537" s="5"/>
    </row>
    <row r="538" spans="1:3" x14ac:dyDescent="0.25">
      <c r="A538" s="1"/>
      <c r="C538" s="5"/>
    </row>
    <row r="539" spans="1:3" x14ac:dyDescent="0.25">
      <c r="A539" s="1"/>
      <c r="C539" s="5"/>
    </row>
    <row r="540" spans="1:3" x14ac:dyDescent="0.25">
      <c r="A540" s="1"/>
      <c r="C540" s="5"/>
    </row>
    <row r="541" spans="1:3" x14ac:dyDescent="0.25">
      <c r="A541" s="1"/>
      <c r="C541" s="5"/>
    </row>
    <row r="542" spans="1:3" x14ac:dyDescent="0.25">
      <c r="A542" s="1"/>
      <c r="C542" s="5"/>
    </row>
    <row r="543" spans="1:3" x14ac:dyDescent="0.25">
      <c r="A543" s="1"/>
      <c r="C543" s="5"/>
    </row>
    <row r="544" spans="1:3" x14ac:dyDescent="0.25">
      <c r="A544" s="1"/>
      <c r="C544" s="5"/>
    </row>
    <row r="545" spans="1:3" x14ac:dyDescent="0.25">
      <c r="A545" s="1"/>
      <c r="C545" s="5"/>
    </row>
    <row r="546" spans="1:3" x14ac:dyDescent="0.25">
      <c r="A546" s="1"/>
      <c r="C546" s="5"/>
    </row>
    <row r="547" spans="1:3" x14ac:dyDescent="0.25">
      <c r="A547" s="1"/>
      <c r="C547" s="5"/>
    </row>
    <row r="548" spans="1:3" x14ac:dyDescent="0.25">
      <c r="A548" s="1"/>
      <c r="C548" s="5"/>
    </row>
    <row r="549" spans="1:3" x14ac:dyDescent="0.25">
      <c r="A549" s="1"/>
      <c r="C549" s="5"/>
    </row>
    <row r="550" spans="1:3" x14ac:dyDescent="0.25">
      <c r="A550" s="1"/>
      <c r="C550" s="5"/>
    </row>
    <row r="551" spans="1:3" x14ac:dyDescent="0.25">
      <c r="A551" s="1"/>
      <c r="C551" s="5"/>
    </row>
    <row r="552" spans="1:3" x14ac:dyDescent="0.25">
      <c r="A552" s="1"/>
      <c r="C552" s="5"/>
    </row>
    <row r="553" spans="1:3" x14ac:dyDescent="0.25">
      <c r="A553" s="1"/>
      <c r="C553" s="5"/>
    </row>
    <row r="554" spans="1:3" x14ac:dyDescent="0.25">
      <c r="A554" s="1"/>
      <c r="C554" s="5"/>
    </row>
    <row r="555" spans="1:3" x14ac:dyDescent="0.25">
      <c r="A555" s="1"/>
      <c r="C555" s="5"/>
    </row>
    <row r="556" spans="1:3" x14ac:dyDescent="0.25">
      <c r="A556" s="1"/>
      <c r="C556" s="5"/>
    </row>
    <row r="557" spans="1:3" x14ac:dyDescent="0.25">
      <c r="A557" s="1"/>
      <c r="C557" s="5"/>
    </row>
    <row r="558" spans="1:3" x14ac:dyDescent="0.25">
      <c r="A558" s="1"/>
      <c r="C558" s="5"/>
    </row>
    <row r="559" spans="1:3" x14ac:dyDescent="0.25">
      <c r="A559" s="1"/>
      <c r="C559" s="5"/>
    </row>
    <row r="560" spans="1:3" x14ac:dyDescent="0.25">
      <c r="A560" s="1"/>
      <c r="C560" s="5"/>
    </row>
    <row r="561" spans="1:3" x14ac:dyDescent="0.25">
      <c r="A561" s="1"/>
      <c r="C561" s="5"/>
    </row>
    <row r="562" spans="1:3" x14ac:dyDescent="0.25">
      <c r="A562" s="1"/>
      <c r="C562" s="5"/>
    </row>
    <row r="563" spans="1:3" x14ac:dyDescent="0.25">
      <c r="A563" s="1"/>
      <c r="C563" s="5"/>
    </row>
    <row r="564" spans="1:3" x14ac:dyDescent="0.25">
      <c r="A564" s="1"/>
      <c r="C564" s="5"/>
    </row>
    <row r="565" spans="1:3" x14ac:dyDescent="0.25">
      <c r="A565" s="1"/>
      <c r="C565" s="5"/>
    </row>
    <row r="566" spans="1:3" x14ac:dyDescent="0.25">
      <c r="A566" s="1"/>
      <c r="C566" s="5"/>
    </row>
    <row r="567" spans="1:3" x14ac:dyDescent="0.25">
      <c r="A567" s="1"/>
      <c r="C567" s="5"/>
    </row>
    <row r="568" spans="1:3" x14ac:dyDescent="0.25">
      <c r="A568" s="1"/>
      <c r="C568" s="5"/>
    </row>
    <row r="569" spans="1:3" x14ac:dyDescent="0.25">
      <c r="A569" s="1"/>
      <c r="C569" s="5"/>
    </row>
    <row r="570" spans="1:3" x14ac:dyDescent="0.25">
      <c r="A570" s="1"/>
      <c r="C570" s="5"/>
    </row>
    <row r="571" spans="1:3" x14ac:dyDescent="0.25">
      <c r="A571" s="1"/>
      <c r="C571" s="5"/>
    </row>
    <row r="572" spans="1:3" x14ac:dyDescent="0.25">
      <c r="A572" s="1"/>
      <c r="C572" s="5"/>
    </row>
    <row r="573" spans="1:3" x14ac:dyDescent="0.25">
      <c r="A573" s="1"/>
      <c r="C573" s="5"/>
    </row>
    <row r="574" spans="1:3" x14ac:dyDescent="0.25">
      <c r="A574" s="1"/>
      <c r="C574" s="5"/>
    </row>
    <row r="575" spans="1:3" x14ac:dyDescent="0.25">
      <c r="A575" s="1"/>
      <c r="C575" s="5"/>
    </row>
    <row r="576" spans="1:3" x14ac:dyDescent="0.25">
      <c r="A576" s="1"/>
      <c r="C576" s="5"/>
    </row>
    <row r="577" spans="1:3" x14ac:dyDescent="0.25">
      <c r="A577" s="1"/>
      <c r="C577" s="5"/>
    </row>
    <row r="578" spans="1:3" x14ac:dyDescent="0.25">
      <c r="A578" s="1"/>
      <c r="C578" s="5"/>
    </row>
    <row r="579" spans="1:3" x14ac:dyDescent="0.25">
      <c r="A579" s="1"/>
      <c r="C579" s="5"/>
    </row>
    <row r="580" spans="1:3" x14ac:dyDescent="0.25">
      <c r="A580" s="1"/>
      <c r="C580" s="5"/>
    </row>
    <row r="581" spans="1:3" x14ac:dyDescent="0.25">
      <c r="A581" s="1"/>
      <c r="C581" s="5"/>
    </row>
    <row r="582" spans="1:3" x14ac:dyDescent="0.25">
      <c r="A582" s="1"/>
      <c r="C582" s="5"/>
    </row>
    <row r="583" spans="1:3" x14ac:dyDescent="0.25">
      <c r="A583" s="1"/>
      <c r="C583" s="5"/>
    </row>
    <row r="584" spans="1:3" x14ac:dyDescent="0.25">
      <c r="A584" s="1"/>
      <c r="C584" s="5"/>
    </row>
    <row r="585" spans="1:3" x14ac:dyDescent="0.25">
      <c r="A585" s="1"/>
      <c r="C585" s="5"/>
    </row>
    <row r="586" spans="1:3" x14ac:dyDescent="0.25">
      <c r="A586" s="1"/>
      <c r="C586" s="5"/>
    </row>
    <row r="587" spans="1:3" x14ac:dyDescent="0.25">
      <c r="A587" s="1"/>
      <c r="C587" s="5"/>
    </row>
    <row r="588" spans="1:3" x14ac:dyDescent="0.25">
      <c r="A588" s="1"/>
      <c r="C588" s="5"/>
    </row>
    <row r="589" spans="1:3" x14ac:dyDescent="0.25">
      <c r="A589" s="1"/>
      <c r="C589" s="5"/>
    </row>
    <row r="590" spans="1:3" x14ac:dyDescent="0.25">
      <c r="A590" s="1"/>
      <c r="C590" s="5"/>
    </row>
    <row r="591" spans="1:3" x14ac:dyDescent="0.25">
      <c r="A591" s="1"/>
      <c r="C591" s="5"/>
    </row>
    <row r="592" spans="1:3" x14ac:dyDescent="0.25">
      <c r="A592" s="1"/>
      <c r="C592" s="5"/>
    </row>
    <row r="593" spans="1:3" x14ac:dyDescent="0.25">
      <c r="A593" s="1"/>
      <c r="C593" s="5"/>
    </row>
    <row r="594" spans="1:3" x14ac:dyDescent="0.25">
      <c r="A594" s="1"/>
      <c r="C594" s="5"/>
    </row>
    <row r="595" spans="1:3" x14ac:dyDescent="0.25">
      <c r="A595" s="1"/>
      <c r="C595" s="5"/>
    </row>
    <row r="596" spans="1:3" x14ac:dyDescent="0.25">
      <c r="A596" s="1"/>
      <c r="C596" s="5"/>
    </row>
    <row r="597" spans="1:3" x14ac:dyDescent="0.25">
      <c r="A597" s="1"/>
      <c r="C597" s="5"/>
    </row>
    <row r="598" spans="1:3" x14ac:dyDescent="0.25">
      <c r="A598" s="1"/>
      <c r="C598" s="5"/>
    </row>
    <row r="599" spans="1:3" x14ac:dyDescent="0.25">
      <c r="A599" s="1"/>
      <c r="C599" s="5"/>
    </row>
    <row r="600" spans="1:3" x14ac:dyDescent="0.25">
      <c r="A600" s="1"/>
      <c r="C600" s="5"/>
    </row>
    <row r="601" spans="1:3" x14ac:dyDescent="0.25">
      <c r="A601" s="1"/>
      <c r="C601" s="5"/>
    </row>
    <row r="602" spans="1:3" x14ac:dyDescent="0.25">
      <c r="A602" s="1"/>
      <c r="C602" s="5"/>
    </row>
    <row r="603" spans="1:3" x14ac:dyDescent="0.25">
      <c r="A603" s="1"/>
      <c r="C603" s="5"/>
    </row>
    <row r="604" spans="1:3" x14ac:dyDescent="0.25">
      <c r="A604" s="1"/>
      <c r="C604" s="5"/>
    </row>
    <row r="605" spans="1:3" x14ac:dyDescent="0.25">
      <c r="A605" s="1"/>
      <c r="C605" s="5"/>
    </row>
    <row r="606" spans="1:3" x14ac:dyDescent="0.25">
      <c r="A606" s="1"/>
      <c r="C606" s="5"/>
    </row>
    <row r="607" spans="1:3" x14ac:dyDescent="0.25">
      <c r="A607" s="1"/>
      <c r="C607" s="5"/>
    </row>
    <row r="608" spans="1:3" x14ac:dyDescent="0.25">
      <c r="A608" s="1"/>
      <c r="C608" s="5"/>
    </row>
    <row r="609" spans="1:3" x14ac:dyDescent="0.25">
      <c r="A609" s="1"/>
      <c r="C609" s="5"/>
    </row>
    <row r="610" spans="1:3" x14ac:dyDescent="0.25">
      <c r="A610" s="1"/>
      <c r="C610" s="5"/>
    </row>
    <row r="611" spans="1:3" x14ac:dyDescent="0.25">
      <c r="A611" s="1"/>
      <c r="C611" s="5"/>
    </row>
    <row r="612" spans="1:3" x14ac:dyDescent="0.25">
      <c r="A612" s="1"/>
      <c r="C612" s="5"/>
    </row>
    <row r="613" spans="1:3" x14ac:dyDescent="0.25">
      <c r="A613" s="1"/>
      <c r="C613" s="5"/>
    </row>
    <row r="614" spans="1:3" x14ac:dyDescent="0.25">
      <c r="A614" s="1"/>
      <c r="C614" s="5"/>
    </row>
    <row r="615" spans="1:3" x14ac:dyDescent="0.25">
      <c r="A615" s="1"/>
      <c r="C615" s="5"/>
    </row>
    <row r="616" spans="1:3" x14ac:dyDescent="0.25">
      <c r="A616" s="1"/>
      <c r="C616" s="5"/>
    </row>
    <row r="617" spans="1:3" x14ac:dyDescent="0.25">
      <c r="A617" s="1"/>
      <c r="C617" s="5"/>
    </row>
    <row r="618" spans="1:3" x14ac:dyDescent="0.25">
      <c r="A618" s="1"/>
      <c r="C618" s="5"/>
    </row>
    <row r="619" spans="1:3" x14ac:dyDescent="0.25">
      <c r="A619" s="1"/>
      <c r="C619" s="5"/>
    </row>
    <row r="620" spans="1:3" x14ac:dyDescent="0.25">
      <c r="A620" s="1"/>
      <c r="C620" s="5"/>
    </row>
    <row r="621" spans="1:3" x14ac:dyDescent="0.25">
      <c r="A621" s="1"/>
      <c r="C621" s="5"/>
    </row>
    <row r="622" spans="1:3" x14ac:dyDescent="0.25">
      <c r="A622" s="1"/>
      <c r="C622" s="5"/>
    </row>
    <row r="623" spans="1:3" x14ac:dyDescent="0.25">
      <c r="A623" s="1"/>
      <c r="C623" s="5"/>
    </row>
    <row r="624" spans="1:3" x14ac:dyDescent="0.25">
      <c r="A624" s="1"/>
      <c r="C624" s="5"/>
    </row>
    <row r="625" spans="1:3" x14ac:dyDescent="0.25">
      <c r="A625" s="1"/>
      <c r="C625" s="5"/>
    </row>
    <row r="626" spans="1:3" x14ac:dyDescent="0.25">
      <c r="A626" s="1"/>
      <c r="C626" s="5"/>
    </row>
    <row r="627" spans="1:3" x14ac:dyDescent="0.25">
      <c r="A627" s="1"/>
      <c r="C627" s="5"/>
    </row>
    <row r="628" spans="1:3" x14ac:dyDescent="0.25">
      <c r="A628" s="1"/>
      <c r="C628" s="5"/>
    </row>
    <row r="629" spans="1:3" x14ac:dyDescent="0.25">
      <c r="A629" s="1"/>
      <c r="C629" s="5"/>
    </row>
    <row r="630" spans="1:3" x14ac:dyDescent="0.25">
      <c r="A630" s="1"/>
      <c r="C630" s="5"/>
    </row>
    <row r="631" spans="1:3" x14ac:dyDescent="0.25">
      <c r="A631" s="1"/>
      <c r="C631" s="5"/>
    </row>
    <row r="632" spans="1:3" x14ac:dyDescent="0.25">
      <c r="A632" s="1"/>
      <c r="C632" s="5"/>
    </row>
    <row r="633" spans="1:3" x14ac:dyDescent="0.25">
      <c r="A633" s="1"/>
      <c r="C633" s="5"/>
    </row>
    <row r="634" spans="1:3" x14ac:dyDescent="0.25">
      <c r="A634" s="1"/>
      <c r="C634" s="5"/>
    </row>
    <row r="635" spans="1:3" x14ac:dyDescent="0.25">
      <c r="A635" s="1"/>
      <c r="C635" s="5"/>
    </row>
    <row r="636" spans="1:3" x14ac:dyDescent="0.25">
      <c r="A636" s="1"/>
      <c r="C636" s="5"/>
    </row>
    <row r="637" spans="1:3" x14ac:dyDescent="0.25">
      <c r="A637" s="1"/>
      <c r="C637" s="5"/>
    </row>
    <row r="638" spans="1:3" x14ac:dyDescent="0.25">
      <c r="A638" s="1"/>
      <c r="C638" s="5"/>
    </row>
    <row r="639" spans="1:3" x14ac:dyDescent="0.25">
      <c r="A639" s="1"/>
      <c r="C639" s="5"/>
    </row>
    <row r="640" spans="1:3" x14ac:dyDescent="0.25">
      <c r="A640" s="1"/>
      <c r="C640" s="5"/>
    </row>
  </sheetData>
  <mergeCells count="27">
    <mergeCell ref="AB1:AC2"/>
    <mergeCell ref="AB15:AC20"/>
    <mergeCell ref="J24:K24"/>
    <mergeCell ref="M24:N24"/>
    <mergeCell ref="P24:Q24"/>
    <mergeCell ref="S24:T24"/>
    <mergeCell ref="V24:W24"/>
    <mergeCell ref="Y24:Z24"/>
    <mergeCell ref="AB24:AC24"/>
    <mergeCell ref="S1:T2"/>
    <mergeCell ref="S15:T20"/>
    <mergeCell ref="V1:W2"/>
    <mergeCell ref="V15:W20"/>
    <mergeCell ref="Y1:Z2"/>
    <mergeCell ref="Y15:Z20"/>
    <mergeCell ref="P15:Q20"/>
    <mergeCell ref="M15:N20"/>
    <mergeCell ref="J15:K20"/>
    <mergeCell ref="P1:Q2"/>
    <mergeCell ref="M1:N2"/>
    <mergeCell ref="J1:K2"/>
    <mergeCell ref="A1:H1"/>
    <mergeCell ref="D2:D3"/>
    <mergeCell ref="E2:E3"/>
    <mergeCell ref="F2:F3"/>
    <mergeCell ref="G2:G3"/>
    <mergeCell ref="H2:H3"/>
  </mergeCells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'5'!AC4:AC13</xm:f>
              <xm:sqref>AB15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'5'!Z4:Z13</xm:f>
              <xm:sqref>Y15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'5'!W4:W13</xm:f>
              <xm:sqref>V15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'5'!T4:T13</xm:f>
              <xm:sqref>S15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'5'!Q4:Q13</xm:f>
              <xm:sqref>P15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'5'!N4:N13</xm:f>
              <xm:sqref>M15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'5'!K4:K13</xm:f>
              <xm:sqref>J15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0"/>
  <sheetViews>
    <sheetView topLeftCell="A17" workbookViewId="0">
      <selection activeCell="F38" sqref="F38"/>
    </sheetView>
  </sheetViews>
  <sheetFormatPr defaultRowHeight="15.75" x14ac:dyDescent="0.25"/>
  <cols>
    <col min="1" max="1" width="9.875" bestFit="1" customWidth="1"/>
    <col min="6" max="6" width="10" bestFit="1" customWidth="1"/>
    <col min="9" max="9" width="1.25" customWidth="1"/>
    <col min="12" max="12" width="1.375" customWidth="1"/>
    <col min="14" max="14" width="8.75" customWidth="1"/>
    <col min="15" max="15" width="1.625" customWidth="1"/>
    <col min="18" max="18" width="1.625" customWidth="1"/>
    <col min="21" max="21" width="1.5" customWidth="1"/>
    <col min="24" max="24" width="1.5" customWidth="1"/>
    <col min="27" max="27" width="1.375" customWidth="1"/>
  </cols>
  <sheetData>
    <row r="1" spans="1:29" x14ac:dyDescent="0.25">
      <c r="A1" s="62" t="s">
        <v>7</v>
      </c>
      <c r="B1" s="62"/>
      <c r="C1" s="62"/>
      <c r="D1" s="62"/>
      <c r="E1" s="62"/>
      <c r="F1" s="62"/>
      <c r="G1" s="62"/>
      <c r="H1" s="62"/>
      <c r="J1" s="66" t="s">
        <v>4</v>
      </c>
      <c r="K1" s="66"/>
      <c r="L1" s="12"/>
      <c r="M1" s="66" t="s">
        <v>5</v>
      </c>
      <c r="N1" s="66"/>
      <c r="O1" s="12"/>
      <c r="P1" s="66" t="s">
        <v>29</v>
      </c>
      <c r="Q1" s="66"/>
      <c r="S1" s="66" t="s">
        <v>30</v>
      </c>
      <c r="T1" s="66"/>
      <c r="V1" s="66" t="s">
        <v>13</v>
      </c>
      <c r="W1" s="66"/>
      <c r="Y1" s="66" t="s">
        <v>31</v>
      </c>
      <c r="Z1" s="66"/>
      <c r="AB1" s="66" t="s">
        <v>32</v>
      </c>
      <c r="AC1" s="66"/>
    </row>
    <row r="2" spans="1:29" x14ac:dyDescent="0.25">
      <c r="B2" s="3" t="s">
        <v>4</v>
      </c>
      <c r="C2" s="3" t="s">
        <v>5</v>
      </c>
      <c r="D2" s="65" t="s">
        <v>29</v>
      </c>
      <c r="E2" s="65" t="s">
        <v>30</v>
      </c>
      <c r="F2" s="65" t="s">
        <v>13</v>
      </c>
      <c r="G2" s="65" t="s">
        <v>31</v>
      </c>
      <c r="H2" s="65" t="s">
        <v>32</v>
      </c>
      <c r="J2" s="66"/>
      <c r="K2" s="66"/>
      <c r="L2" s="12"/>
      <c r="M2" s="66"/>
      <c r="N2" s="66"/>
      <c r="O2" s="12"/>
      <c r="P2" s="66"/>
      <c r="Q2" s="66"/>
      <c r="S2" s="66"/>
      <c r="T2" s="66"/>
      <c r="V2" s="66"/>
      <c r="W2" s="66"/>
      <c r="Y2" s="66"/>
      <c r="Z2" s="66"/>
      <c r="AB2" s="66"/>
      <c r="AC2" s="66"/>
    </row>
    <row r="3" spans="1:29" x14ac:dyDescent="0.25">
      <c r="A3" s="1">
        <f>'4-2'!A3</f>
        <v>43101</v>
      </c>
      <c r="B3">
        <f>'4-2'!C3</f>
        <v>18.329999999999998</v>
      </c>
      <c r="C3" s="5">
        <f>'4-2'!P3</f>
        <v>41188107</v>
      </c>
      <c r="D3" s="65"/>
      <c r="E3" s="65"/>
      <c r="F3" s="65"/>
      <c r="G3" s="65"/>
      <c r="H3" s="65"/>
      <c r="J3" s="4" t="s">
        <v>33</v>
      </c>
      <c r="K3" s="4" t="s">
        <v>34</v>
      </c>
      <c r="M3" s="4" t="s">
        <v>33</v>
      </c>
      <c r="N3" s="4" t="s">
        <v>34</v>
      </c>
      <c r="P3" s="4" t="s">
        <v>33</v>
      </c>
      <c r="Q3" s="4" t="s">
        <v>34</v>
      </c>
      <c r="S3" s="4" t="s">
        <v>33</v>
      </c>
      <c r="T3" s="4" t="s">
        <v>34</v>
      </c>
      <c r="V3" s="4" t="s">
        <v>33</v>
      </c>
      <c r="W3" s="4" t="s">
        <v>34</v>
      </c>
      <c r="Y3" s="4" t="s">
        <v>33</v>
      </c>
      <c r="Z3" s="4" t="s">
        <v>34</v>
      </c>
      <c r="AB3" s="4" t="s">
        <v>33</v>
      </c>
      <c r="AC3" s="4" t="s">
        <v>34</v>
      </c>
    </row>
    <row r="4" spans="1:29" x14ac:dyDescent="0.25">
      <c r="A4" s="1">
        <f>'4-2'!A4</f>
        <v>43108</v>
      </c>
      <c r="B4">
        <f>'4-2'!C4</f>
        <v>18.399999999999999</v>
      </c>
      <c r="C4" s="5">
        <f>'4-2'!P4</f>
        <v>22579775</v>
      </c>
      <c r="D4" s="6">
        <f>B4-B3</f>
        <v>7.0000000000000284E-2</v>
      </c>
      <c r="E4">
        <f>D4/B3</f>
        <v>3.8188761593017069E-3</v>
      </c>
      <c r="F4" s="7">
        <f>LN(B4)-LN(B3)</f>
        <v>3.8116027633265936E-3</v>
      </c>
      <c r="G4">
        <f>LN(B3)</f>
        <v>2.9085390618516134</v>
      </c>
      <c r="H4">
        <f>LN(C3)</f>
        <v>17.533660107599438</v>
      </c>
      <c r="J4">
        <f>MIN(B:B)+(MAX(B:B)-MIN(B:B))/10</f>
        <v>10.0976</v>
      </c>
      <c r="K4">
        <f>COUNTIF(B:B,"&lt;"&amp;J4)</f>
        <v>4</v>
      </c>
      <c r="M4">
        <f>MIN(C:C)+(MAX(C:C)-MIN(C:C))/10</f>
        <v>10582922.875</v>
      </c>
      <c r="N4">
        <f>COUNTIF(C:C,"&lt;"&amp;M4)</f>
        <v>4</v>
      </c>
      <c r="P4">
        <f>MIN(D:D)+(MAX(D:D)-MIN(D:D))/10</f>
        <v>-4.7200000000000006</v>
      </c>
      <c r="Q4">
        <f>COUNTIF(D:D,"&lt;"&amp;P4)</f>
        <v>1</v>
      </c>
      <c r="S4">
        <f>MIN(E:E)+(MAX(E:E)-MIN(E:E))/10</f>
        <v>-0.24454955561540537</v>
      </c>
      <c r="T4">
        <f>COUNTIF(E:E,"&lt;"&amp;S4)</f>
        <v>1</v>
      </c>
      <c r="V4">
        <f>MIN(F:F)+(MAX(F:F)-MIN(F:F))/10</f>
        <v>-0.2920257355728576</v>
      </c>
      <c r="W4">
        <f>COUNTIF(F:F,"&lt;"&amp;V4)</f>
        <v>1</v>
      </c>
      <c r="Y4">
        <f>MIN(G:G)+(MAX(G:G)-MIN(G:G))/10</f>
        <v>2.2749569889495866</v>
      </c>
      <c r="Z4">
        <f>COUNTIF(G:G,"&lt;"&amp;Y4)</f>
        <v>3</v>
      </c>
      <c r="AB4">
        <f>MIN(H:H)+(MAX(H:H)-MIN(H:H))/10</f>
        <v>15.388410550536598</v>
      </c>
      <c r="AC4">
        <f>COUNTIF(H:H,"&lt;"&amp;AB4)</f>
        <v>2</v>
      </c>
    </row>
    <row r="5" spans="1:29" x14ac:dyDescent="0.25">
      <c r="A5" s="1">
        <f>'4-2'!A5</f>
        <v>43115</v>
      </c>
      <c r="B5">
        <f>'4-2'!C5</f>
        <v>18.690000000000001</v>
      </c>
      <c r="C5" s="5">
        <f>'4-2'!P5</f>
        <v>23036108</v>
      </c>
      <c r="D5" s="6">
        <f t="shared" ref="D5:D68" si="0">B5-B4</f>
        <v>0.2900000000000027</v>
      </c>
      <c r="E5">
        <f t="shared" ref="E5:E68" si="1">D5/B4</f>
        <v>1.576086956521754E-2</v>
      </c>
      <c r="F5" s="7">
        <f t="shared" ref="F5:F68" si="2">LN(B5)-LN(B4)</f>
        <v>1.5637956852531776E-2</v>
      </c>
      <c r="G5">
        <f t="shared" ref="G5:H68" si="3">LN(B4)</f>
        <v>2.91235066461494</v>
      </c>
      <c r="H5">
        <f t="shared" si="3"/>
        <v>16.932565152065727</v>
      </c>
      <c r="J5">
        <f>J4+(MAX(B:B)-MIN(B:B))/10</f>
        <v>11.231199999999999</v>
      </c>
      <c r="K5">
        <f>COUNTIF(B:B,"&lt;"&amp;J5)-SUM($K$4:K4)</f>
        <v>19</v>
      </c>
      <c r="M5">
        <f>M4+(MAX(C:C)-MIN(C:C))/10</f>
        <v>17605869.75</v>
      </c>
      <c r="N5">
        <f>COUNTIF(C:C,"&lt;"&amp;M5)-SUM($N$4:N4)</f>
        <v>20</v>
      </c>
      <c r="P5">
        <f>P4+(MAX(D:D)-MIN(D:D))/10</f>
        <v>-3.9800000000000004</v>
      </c>
      <c r="Q5">
        <f>COUNTIF(D:D,"&lt;"&amp;P5)-SUM($Q$4:Q4)</f>
        <v>0</v>
      </c>
      <c r="S5">
        <f>S4+(MAX(E:E)-MIN(E:E))/10</f>
        <v>-0.2011244276865069</v>
      </c>
      <c r="T5">
        <f>COUNTIF(E:E,"&lt;"&amp;S5)-SUM($T$4:T4)</f>
        <v>0</v>
      </c>
      <c r="V5">
        <f>V4+(MAX(F:F)-MIN(F:F))/10</f>
        <v>-0.24440965976322307</v>
      </c>
      <c r="W5">
        <f>COUNTIF(F:F,"&lt;"&amp;V5)-SUM($W$4:W4)</f>
        <v>0</v>
      </c>
      <c r="Y5">
        <f>Y4+(MAX(G:G)-MIN(G:G))/10</f>
        <v>2.3566974219604928</v>
      </c>
      <c r="Z5">
        <f>COUNTIF(G:G,"&lt;"&amp;Y5)-SUM($Z$4:Z4)</f>
        <v>9</v>
      </c>
      <c r="AB5">
        <f>AB4+(MAX(H:H)-MIN(H:H))/10</f>
        <v>15.691556739840742</v>
      </c>
      <c r="AC5">
        <f>COUNTIF(H:H,"&lt;"&amp;AB5)-SUM($AC$4:AC4)</f>
        <v>2</v>
      </c>
    </row>
    <row r="6" spans="1:29" x14ac:dyDescent="0.25">
      <c r="A6" s="1">
        <f>'4-2'!A6</f>
        <v>43122</v>
      </c>
      <c r="B6">
        <f>'4-2'!C6</f>
        <v>18.75</v>
      </c>
      <c r="C6" s="5">
        <f>'4-2'!P6</f>
        <v>33485287</v>
      </c>
      <c r="D6" s="6">
        <f t="shared" si="0"/>
        <v>5.9999999999998721E-2</v>
      </c>
      <c r="E6">
        <f t="shared" si="1"/>
        <v>3.210272873194153E-3</v>
      </c>
      <c r="F6" s="7">
        <f t="shared" si="2"/>
        <v>3.2051309489480317E-3</v>
      </c>
      <c r="G6">
        <f t="shared" si="3"/>
        <v>2.9279886214674717</v>
      </c>
      <c r="H6">
        <f t="shared" si="3"/>
        <v>16.952573455911654</v>
      </c>
      <c r="J6">
        <f t="shared" ref="J6:J13" si="4">J5+(MAX(B:B)-MIN(B:B))/10</f>
        <v>12.364799999999999</v>
      </c>
      <c r="K6">
        <f>COUNTIF(B:B,"&lt;"&amp;J6)-SUM($K$4:K5)</f>
        <v>19</v>
      </c>
      <c r="M6">
        <f t="shared" ref="M6:M13" si="5">M5+(MAX(C:C)-MIN(C:C))/10</f>
        <v>24628816.625</v>
      </c>
      <c r="N6">
        <f>COUNTIF(C:C,"&lt;"&amp;M6)-SUM($N$4:N5)</f>
        <v>47</v>
      </c>
      <c r="P6">
        <f t="shared" ref="P6:P13" si="6">P5+(MAX(D:D)-MIN(D:D))/10</f>
        <v>-3.24</v>
      </c>
      <c r="Q6">
        <f>COUNTIF(D:D,"&lt;"&amp;P6)-SUM($Q$4:Q5)</f>
        <v>0</v>
      </c>
      <c r="S6">
        <f t="shared" ref="S6:S13" si="7">S5+(MAX(E:E)-MIN(E:E))/10</f>
        <v>-0.15769929975760844</v>
      </c>
      <c r="T6">
        <f>COUNTIF(E:E,"&lt;"&amp;S6)-SUM($T$4:T5)</f>
        <v>1</v>
      </c>
      <c r="V6">
        <f t="shared" ref="V6:V13" si="8">V5+(MAX(F:F)-MIN(F:F))/10</f>
        <v>-0.19679358395358854</v>
      </c>
      <c r="W6">
        <f>COUNTIF(F:F,"&lt;"&amp;V6)-SUM($W$4:W5)</f>
        <v>0</v>
      </c>
      <c r="Y6">
        <f t="shared" ref="Y6:Y13" si="9">Y5+(MAX(G:G)-MIN(G:G))/10</f>
        <v>2.438437854971399</v>
      </c>
      <c r="Z6">
        <f>COUNTIF(G:G,"&lt;"&amp;Y6)-SUM($Z$4:Z5)</f>
        <v>16</v>
      </c>
      <c r="AB6">
        <f t="shared" ref="AB6:AB13" si="10">AB5+(MAX(H:H)-MIN(H:H))/10</f>
        <v>15.994702929144886</v>
      </c>
      <c r="AC6">
        <f>COUNTIF(H:H,"&lt;"&amp;AB6)-SUM($AC$4:AC5)</f>
        <v>0</v>
      </c>
    </row>
    <row r="7" spans="1:29" x14ac:dyDescent="0.25">
      <c r="A7" s="1">
        <f>'4-2'!A7</f>
        <v>43129</v>
      </c>
      <c r="B7">
        <f>'4-2'!C7</f>
        <v>19.32</v>
      </c>
      <c r="C7" s="5">
        <f>'4-2'!P7</f>
        <v>35574133</v>
      </c>
      <c r="D7" s="6">
        <f t="shared" si="0"/>
        <v>0.57000000000000028</v>
      </c>
      <c r="E7">
        <f t="shared" si="1"/>
        <v>3.0400000000000014E-2</v>
      </c>
      <c r="F7" s="7">
        <f t="shared" si="2"/>
        <v>2.9947076367952352E-2</v>
      </c>
      <c r="G7">
        <f t="shared" si="3"/>
        <v>2.9311937524164198</v>
      </c>
      <c r="H7">
        <f t="shared" si="3"/>
        <v>17.3266167062915</v>
      </c>
      <c r="J7">
        <f t="shared" si="4"/>
        <v>13.498399999999998</v>
      </c>
      <c r="K7">
        <f>COUNTIF(B:B,"&lt;"&amp;J7)-SUM($K$4:K6)</f>
        <v>17</v>
      </c>
      <c r="M7">
        <f t="shared" si="5"/>
        <v>31651763.5</v>
      </c>
      <c r="N7">
        <f>COUNTIF(C:C,"&lt;"&amp;M7)-SUM($N$4:N6)</f>
        <v>17</v>
      </c>
      <c r="P7">
        <f t="shared" si="6"/>
        <v>-2.5</v>
      </c>
      <c r="Q7">
        <f>COUNTIF(D:D,"&lt;"&amp;P7)-SUM($Q$4:Q6)</f>
        <v>0</v>
      </c>
      <c r="S7">
        <f t="shared" si="7"/>
        <v>-0.11427417182870997</v>
      </c>
      <c r="T7">
        <f>COUNTIF(E:E,"&lt;"&amp;S7)-SUM($T$4:T6)</f>
        <v>2</v>
      </c>
      <c r="V7">
        <f t="shared" si="8"/>
        <v>-0.149177508143954</v>
      </c>
      <c r="W7">
        <f>COUNTIF(F:F,"&lt;"&amp;V7)-SUM($W$4:W6)</f>
        <v>2</v>
      </c>
      <c r="Y7">
        <f t="shared" si="9"/>
        <v>2.5201782879823051</v>
      </c>
      <c r="Z7">
        <f>COUNTIF(G:G,"&lt;"&amp;Y7)-SUM($Z$4:Z6)</f>
        <v>14</v>
      </c>
      <c r="AB7">
        <f t="shared" si="10"/>
        <v>16.29784911844903</v>
      </c>
      <c r="AC7">
        <f>COUNTIF(H:H,"&lt;"&amp;AB7)-SUM($AC$4:AC6)</f>
        <v>2</v>
      </c>
    </row>
    <row r="8" spans="1:29" x14ac:dyDescent="0.25">
      <c r="A8" s="1">
        <f>'4-2'!A8</f>
        <v>43136</v>
      </c>
      <c r="B8">
        <f>'4-2'!C8</f>
        <v>18.11</v>
      </c>
      <c r="C8" s="5">
        <f>'4-2'!P8</f>
        <v>33566633</v>
      </c>
      <c r="D8" s="6">
        <f t="shared" si="0"/>
        <v>-1.2100000000000009</v>
      </c>
      <c r="E8">
        <f t="shared" si="1"/>
        <v>-6.2629399585921369E-2</v>
      </c>
      <c r="F8" s="7">
        <f t="shared" si="2"/>
        <v>-6.4676556889049941E-2</v>
      </c>
      <c r="G8">
        <f t="shared" si="3"/>
        <v>2.9611408287843721</v>
      </c>
      <c r="H8">
        <f t="shared" si="3"/>
        <v>17.387129330596128</v>
      </c>
      <c r="J8">
        <f t="shared" si="4"/>
        <v>14.631999999999998</v>
      </c>
      <c r="K8">
        <f>COUNTIF(B:B,"&lt;"&amp;J8)-SUM($K$4:K7)</f>
        <v>32</v>
      </c>
      <c r="M8">
        <f t="shared" si="5"/>
        <v>38674710.375</v>
      </c>
      <c r="N8">
        <f>COUNTIF(C:C,"&lt;"&amp;M8)-SUM($N$4:N7)</f>
        <v>18</v>
      </c>
      <c r="P8">
        <f t="shared" si="6"/>
        <v>-1.7599999999999998</v>
      </c>
      <c r="Q8">
        <f>COUNTIF(D:D,"&lt;"&amp;P8)-SUM($Q$4:Q7)</f>
        <v>4</v>
      </c>
      <c r="S8">
        <f t="shared" si="7"/>
        <v>-7.0849043899811504E-2</v>
      </c>
      <c r="T8">
        <f>COUNTIF(E:E,"&lt;"&amp;S8)-SUM($T$4:T7)</f>
        <v>8</v>
      </c>
      <c r="V8">
        <f t="shared" si="8"/>
        <v>-0.10156143233431947</v>
      </c>
      <c r="W8">
        <f>COUNTIF(F:F,"&lt;"&amp;V8)-SUM($W$4:W7)</f>
        <v>3</v>
      </c>
      <c r="Y8">
        <f t="shared" si="9"/>
        <v>2.6019187209932113</v>
      </c>
      <c r="Z8">
        <f>COUNTIF(G:G,"&lt;"&amp;Y8)-SUM($Z$4:Z7)</f>
        <v>17</v>
      </c>
      <c r="AB8">
        <f t="shared" si="10"/>
        <v>16.600995307753173</v>
      </c>
      <c r="AC8">
        <f>COUNTIF(H:H,"&lt;"&amp;AB8)-SUM($AC$4:AC7)</f>
        <v>14</v>
      </c>
    </row>
    <row r="9" spans="1:29" x14ac:dyDescent="0.25">
      <c r="A9" s="1">
        <f>'4-2'!A9</f>
        <v>43143</v>
      </c>
      <c r="B9">
        <f>'4-2'!C9</f>
        <v>20.05</v>
      </c>
      <c r="C9" s="5">
        <f>'4-2'!P9</f>
        <v>30650725</v>
      </c>
      <c r="D9" s="6">
        <f t="shared" si="0"/>
        <v>1.9400000000000013</v>
      </c>
      <c r="E9">
        <f t="shared" si="1"/>
        <v>0.10712313638873558</v>
      </c>
      <c r="F9" s="7">
        <f t="shared" si="2"/>
        <v>0.10176488185725585</v>
      </c>
      <c r="G9">
        <f t="shared" si="3"/>
        <v>2.8964642718953222</v>
      </c>
      <c r="H9">
        <f t="shared" si="3"/>
        <v>17.329043066041031</v>
      </c>
      <c r="J9">
        <f t="shared" si="4"/>
        <v>15.765599999999997</v>
      </c>
      <c r="K9">
        <f>COUNTIF(B:B,"&lt;"&amp;J9)-SUM($K$4:K8)</f>
        <v>32</v>
      </c>
      <c r="M9">
        <f t="shared" si="5"/>
        <v>45697657.25</v>
      </c>
      <c r="N9">
        <f>COUNTIF(C:C,"&lt;"&amp;M9)-SUM($N$4:N8)</f>
        <v>13</v>
      </c>
      <c r="P9">
        <f t="shared" si="6"/>
        <v>-1.0199999999999996</v>
      </c>
      <c r="Q9">
        <f>COUNTIF(D:D,"&lt;"&amp;P9)-SUM($Q$4:Q8)</f>
        <v>8</v>
      </c>
      <c r="S9">
        <f t="shared" si="7"/>
        <v>-2.7423915970913031E-2</v>
      </c>
      <c r="T9">
        <f>COUNTIF(E:E,"&lt;"&amp;S9)-SUM($T$4:T8)</f>
        <v>26</v>
      </c>
      <c r="V9">
        <f t="shared" si="8"/>
        <v>-5.3945356524684927E-2</v>
      </c>
      <c r="W9">
        <f>COUNTIF(F:F,"&lt;"&amp;V9)-SUM($W$4:W8)</f>
        <v>18</v>
      </c>
      <c r="Y9">
        <f t="shared" si="9"/>
        <v>2.6836591540041175</v>
      </c>
      <c r="Z9">
        <f>COUNTIF(G:G,"&lt;"&amp;Y9)-SUM($Z$4:Z8)</f>
        <v>31</v>
      </c>
      <c r="AB9">
        <f t="shared" si="10"/>
        <v>16.904141497057317</v>
      </c>
      <c r="AC9">
        <f>COUNTIF(H:H,"&lt;"&amp;AB9)-SUM($AC$4:AC8)</f>
        <v>37</v>
      </c>
    </row>
    <row r="10" spans="1:29" x14ac:dyDescent="0.25">
      <c r="A10" s="1">
        <f>'4-2'!A10</f>
        <v>43150</v>
      </c>
      <c r="B10">
        <f>'4-2'!C10</f>
        <v>20.3</v>
      </c>
      <c r="C10" s="5">
        <f>'4-2'!P10</f>
        <v>20704569</v>
      </c>
      <c r="D10" s="6">
        <f t="shared" si="0"/>
        <v>0.25</v>
      </c>
      <c r="E10">
        <f t="shared" si="1"/>
        <v>1.2468827930174562E-2</v>
      </c>
      <c r="F10" s="7">
        <f t="shared" si="2"/>
        <v>1.239173229516366E-2</v>
      </c>
      <c r="G10">
        <f t="shared" si="3"/>
        <v>2.998229153752578</v>
      </c>
      <c r="H10">
        <f t="shared" si="3"/>
        <v>17.238166874226607</v>
      </c>
      <c r="J10">
        <f t="shared" si="4"/>
        <v>16.899199999999997</v>
      </c>
      <c r="K10">
        <f>COUNTIF(B:B,"&lt;"&amp;J10)-SUM($K$4:K9)</f>
        <v>8</v>
      </c>
      <c r="M10">
        <f t="shared" si="5"/>
        <v>52720604.125</v>
      </c>
      <c r="N10">
        <f>COUNTIF(C:C,"&lt;"&amp;M10)-SUM($N$4:N9)</f>
        <v>4</v>
      </c>
      <c r="P10">
        <f t="shared" si="6"/>
        <v>-0.27999999999999936</v>
      </c>
      <c r="Q10">
        <f>COUNTIF(D:D,"&lt;"&amp;P10)-SUM($Q$4:Q9)</f>
        <v>33</v>
      </c>
      <c r="S10">
        <f t="shared" si="7"/>
        <v>1.6001211957985442E-2</v>
      </c>
      <c r="T10">
        <f>COUNTIF(E:E,"&lt;"&amp;S10)-SUM($T$4:T9)</f>
        <v>52</v>
      </c>
      <c r="V10">
        <f t="shared" si="8"/>
        <v>-6.3292807150503866E-3</v>
      </c>
      <c r="W10">
        <f>COUNTIF(F:F,"&lt;"&amp;V10)-SUM($W$4:W9)</f>
        <v>37</v>
      </c>
      <c r="Y10">
        <f t="shared" si="9"/>
        <v>2.7653995870150236</v>
      </c>
      <c r="Z10">
        <f>COUNTIF(G:G,"&lt;"&amp;Y10)-SUM($Z$4:Z9)</f>
        <v>34</v>
      </c>
      <c r="AB10">
        <f t="shared" si="10"/>
        <v>17.207287686361461</v>
      </c>
      <c r="AC10">
        <f>COUNTIF(H:H,"&lt;"&amp;AB10)-SUM($AC$4:AC9)</f>
        <v>25</v>
      </c>
    </row>
    <row r="11" spans="1:29" x14ac:dyDescent="0.25">
      <c r="A11" s="1">
        <f>'4-2'!A11</f>
        <v>43157</v>
      </c>
      <c r="B11">
        <f>'4-2'!C11</f>
        <v>19.93</v>
      </c>
      <c r="C11" s="5">
        <f>'4-2'!P11</f>
        <v>26475671</v>
      </c>
      <c r="D11" s="6">
        <f t="shared" si="0"/>
        <v>-0.37000000000000099</v>
      </c>
      <c r="E11">
        <f t="shared" si="1"/>
        <v>-1.8226600985221723E-2</v>
      </c>
      <c r="F11" s="7">
        <f t="shared" si="2"/>
        <v>-1.8394751823038291E-2</v>
      </c>
      <c r="G11">
        <f t="shared" si="3"/>
        <v>3.0106208860477417</v>
      </c>
      <c r="H11">
        <f t="shared" si="3"/>
        <v>16.845864958517179</v>
      </c>
      <c r="J11">
        <f t="shared" si="4"/>
        <v>18.032799999999998</v>
      </c>
      <c r="K11">
        <f>COUNTIF(B:B,"&lt;"&amp;J11)-SUM($K$4:K10)</f>
        <v>3</v>
      </c>
      <c r="M11">
        <f t="shared" si="5"/>
        <v>59743551</v>
      </c>
      <c r="N11">
        <f>COUNTIF(C:C,"&lt;"&amp;M11)-SUM($N$4:N10)</f>
        <v>1</v>
      </c>
      <c r="P11">
        <f t="shared" si="6"/>
        <v>0.46000000000000085</v>
      </c>
      <c r="Q11">
        <f>COUNTIF(D:D,"&lt;"&amp;P11)-SUM($Q$4:Q10)</f>
        <v>65</v>
      </c>
      <c r="S11">
        <f t="shared" si="7"/>
        <v>5.9426339886883915E-2</v>
      </c>
      <c r="T11">
        <f>COUNTIF(E:E,"&lt;"&amp;S11)-SUM($T$4:T10)</f>
        <v>36</v>
      </c>
      <c r="V11">
        <f t="shared" si="8"/>
        <v>4.1286795094584154E-2</v>
      </c>
      <c r="W11">
        <f>COUNTIF(F:F,"&lt;"&amp;V11)-SUM($W$4:W10)</f>
        <v>60</v>
      </c>
      <c r="Y11">
        <f t="shared" si="9"/>
        <v>2.8471400200259298</v>
      </c>
      <c r="Z11">
        <f>COUNTIF(G:G,"&lt;"&amp;Y11)-SUM($Z$4:Z10)</f>
        <v>9</v>
      </c>
      <c r="AB11">
        <f t="shared" si="10"/>
        <v>17.510433875665605</v>
      </c>
      <c r="AC11">
        <f>COUNTIF(H:H,"&lt;"&amp;AB11)-SUM($AC$4:AC10)</f>
        <v>25</v>
      </c>
    </row>
    <row r="12" spans="1:29" x14ac:dyDescent="0.25">
      <c r="A12" s="1">
        <f>'4-2'!A12</f>
        <v>43164</v>
      </c>
      <c r="B12">
        <f>'4-2'!C12</f>
        <v>19.93</v>
      </c>
      <c r="C12" s="5">
        <f>'4-2'!P12</f>
        <v>19500068</v>
      </c>
      <c r="D12" s="6">
        <f t="shared" si="0"/>
        <v>0</v>
      </c>
      <c r="E12">
        <f t="shared" si="1"/>
        <v>0</v>
      </c>
      <c r="F12" s="7">
        <f t="shared" si="2"/>
        <v>0</v>
      </c>
      <c r="G12">
        <f t="shared" si="3"/>
        <v>2.9922261342247034</v>
      </c>
      <c r="H12">
        <f t="shared" si="3"/>
        <v>17.091736793795352</v>
      </c>
      <c r="J12">
        <f t="shared" si="4"/>
        <v>19.166399999999999</v>
      </c>
      <c r="K12">
        <f>COUNTIF(B:B,"&lt;"&amp;J12)-SUM($K$4:K11)</f>
        <v>9</v>
      </c>
      <c r="M12">
        <f t="shared" si="5"/>
        <v>66766497.875</v>
      </c>
      <c r="N12">
        <f>COUNTIF(C:C,"&lt;"&amp;M12)-SUM($N$4:N11)</f>
        <v>1</v>
      </c>
      <c r="P12">
        <f t="shared" si="6"/>
        <v>1.2000000000000011</v>
      </c>
      <c r="Q12">
        <f>COUNTIF(D:D,"&lt;"&amp;P12)-SUM($Q$4:Q11)</f>
        <v>28</v>
      </c>
      <c r="S12">
        <f t="shared" si="7"/>
        <v>0.10285146781578239</v>
      </c>
      <c r="T12">
        <f>COUNTIF(E:E,"&lt;"&amp;S12)-SUM($T$4:T11)</f>
        <v>15</v>
      </c>
      <c r="V12">
        <f t="shared" si="8"/>
        <v>8.8902870904218695E-2</v>
      </c>
      <c r="W12">
        <f>COUNTIF(F:F,"&lt;"&amp;V12)-SUM($W$4:W11)</f>
        <v>18</v>
      </c>
      <c r="Y12">
        <f t="shared" si="9"/>
        <v>2.928880453036836</v>
      </c>
      <c r="Z12">
        <f>COUNTIF(G:G,"&lt;"&amp;Y12)-SUM($Z$4:Z11)</f>
        <v>6</v>
      </c>
      <c r="AB12">
        <f t="shared" si="10"/>
        <v>17.813580064969749</v>
      </c>
      <c r="AC12">
        <f>COUNTIF(H:H,"&lt;"&amp;AB12)-SUM($AC$4:AC11)</f>
        <v>15</v>
      </c>
    </row>
    <row r="13" spans="1:29" x14ac:dyDescent="0.25">
      <c r="A13" s="1">
        <f>'4-2'!A13</f>
        <v>43171</v>
      </c>
      <c r="B13">
        <f>'4-2'!C13</f>
        <v>18.234999999999999</v>
      </c>
      <c r="C13" s="5">
        <f>'4-2'!P13</f>
        <v>37503834</v>
      </c>
      <c r="D13" s="6">
        <f t="shared" si="0"/>
        <v>-1.6950000000000003</v>
      </c>
      <c r="E13">
        <f t="shared" si="1"/>
        <v>-8.5047666833918734E-2</v>
      </c>
      <c r="F13" s="7">
        <f t="shared" si="2"/>
        <v>-8.8883309964059798E-2</v>
      </c>
      <c r="G13">
        <f t="shared" si="3"/>
        <v>2.9922261342247034</v>
      </c>
      <c r="H13">
        <f t="shared" si="3"/>
        <v>16.785928510707382</v>
      </c>
      <c r="J13">
        <f t="shared" si="4"/>
        <v>20.3</v>
      </c>
      <c r="K13">
        <f>COUNTIF(B:B,"&lt;"&amp;J13)-SUM($K$4:K12)</f>
        <v>4</v>
      </c>
      <c r="M13">
        <f t="shared" si="5"/>
        <v>73789444.75</v>
      </c>
      <c r="N13">
        <f>COUNTIF(C:C,"&lt;"&amp;M13)-SUM($N$4:N12)</f>
        <v>3</v>
      </c>
      <c r="P13">
        <f t="shared" si="6"/>
        <v>1.9400000000000013</v>
      </c>
      <c r="Q13">
        <f>COUNTIF(D:D,"&lt;"&amp;P13)-SUM($Q$4:Q12)</f>
        <v>7</v>
      </c>
      <c r="S13">
        <f t="shared" si="7"/>
        <v>0.14627659574468085</v>
      </c>
      <c r="T13">
        <f>COUNTIF(E:E,"&lt;"&amp;S13)-SUM($T$4:T12)</f>
        <v>5</v>
      </c>
      <c r="V13">
        <f t="shared" si="8"/>
        <v>0.13651894671385323</v>
      </c>
      <c r="W13">
        <f>COUNTIF(F:F,"&lt;"&amp;V13)-SUM($W$4:W12)</f>
        <v>7</v>
      </c>
      <c r="Y13">
        <f t="shared" si="9"/>
        <v>3.0106208860477421</v>
      </c>
      <c r="Z13">
        <f>COUNTIF(G:G,"&lt;"&amp;Y13)-SUM($Z$4:Z12)</f>
        <v>7</v>
      </c>
      <c r="AB13">
        <f t="shared" si="10"/>
        <v>18.116726254273892</v>
      </c>
      <c r="AC13">
        <f>COUNTIF(H:H,"&lt;"&amp;AB13)-SUM($AC$4:AC12)</f>
        <v>5</v>
      </c>
    </row>
    <row r="14" spans="1:29" x14ac:dyDescent="0.25">
      <c r="A14" s="1">
        <f>'4-2'!A14</f>
        <v>43178</v>
      </c>
      <c r="B14">
        <f>'4-2'!C14</f>
        <v>19</v>
      </c>
      <c r="C14" s="5">
        <f>'4-2'!P14</f>
        <v>28380781</v>
      </c>
      <c r="D14" s="6">
        <f t="shared" si="0"/>
        <v>0.76500000000000057</v>
      </c>
      <c r="E14">
        <f t="shared" si="1"/>
        <v>4.195228955305734E-2</v>
      </c>
      <c r="F14" s="7">
        <f t="shared" si="2"/>
        <v>4.1096154905796656E-2</v>
      </c>
      <c r="G14">
        <f t="shared" si="3"/>
        <v>2.9033428242606436</v>
      </c>
      <c r="H14">
        <f t="shared" si="3"/>
        <v>17.439953725714485</v>
      </c>
    </row>
    <row r="15" spans="1:29" x14ac:dyDescent="0.25">
      <c r="A15" s="1">
        <f>'4-2'!A15</f>
        <v>43185</v>
      </c>
      <c r="B15">
        <f>'4-2'!C15</f>
        <v>18.63</v>
      </c>
      <c r="C15" s="5">
        <f>'4-2'!P15</f>
        <v>19633946</v>
      </c>
      <c r="D15" s="6">
        <f t="shared" si="0"/>
        <v>-0.37000000000000099</v>
      </c>
      <c r="E15">
        <f t="shared" si="1"/>
        <v>-1.9473684210526369E-2</v>
      </c>
      <c r="F15" s="7">
        <f t="shared" si="2"/>
        <v>-1.9665794552943261E-2</v>
      </c>
      <c r="G15">
        <f t="shared" si="3"/>
        <v>2.9444389791664403</v>
      </c>
      <c r="H15">
        <f t="shared" si="3"/>
        <v>17.161222748697366</v>
      </c>
      <c r="J15" s="62"/>
      <c r="K15" s="62"/>
      <c r="M15" s="62"/>
      <c r="N15" s="62"/>
      <c r="P15" s="62"/>
      <c r="Q15" s="62"/>
      <c r="S15" s="62"/>
      <c r="T15" s="62"/>
      <c r="V15" s="62"/>
      <c r="W15" s="62"/>
      <c r="Y15" s="62"/>
      <c r="Z15" s="62"/>
      <c r="AB15" s="62"/>
      <c r="AC15" s="62"/>
    </row>
    <row r="16" spans="1:29" x14ac:dyDescent="0.25">
      <c r="A16" s="1">
        <f>'4-2'!A16</f>
        <v>43192</v>
      </c>
      <c r="B16">
        <f>'4-2'!C16</f>
        <v>18.96</v>
      </c>
      <c r="C16" s="5">
        <f>'4-2'!P16</f>
        <v>18374604</v>
      </c>
      <c r="D16" s="6">
        <f t="shared" si="0"/>
        <v>0.33000000000000185</v>
      </c>
      <c r="E16">
        <f t="shared" si="1"/>
        <v>1.7713365539452595E-2</v>
      </c>
      <c r="F16" s="7">
        <f t="shared" si="2"/>
        <v>1.755831221337889E-2</v>
      </c>
      <c r="G16">
        <f t="shared" si="3"/>
        <v>2.924773184613497</v>
      </c>
      <c r="H16">
        <f t="shared" si="3"/>
        <v>16.792770564899762</v>
      </c>
      <c r="J16" s="62"/>
      <c r="K16" s="62"/>
      <c r="M16" s="62"/>
      <c r="N16" s="62"/>
      <c r="P16" s="62"/>
      <c r="Q16" s="62"/>
      <c r="S16" s="62"/>
      <c r="T16" s="62"/>
      <c r="V16" s="62"/>
      <c r="W16" s="62"/>
      <c r="Y16" s="62"/>
      <c r="Z16" s="62"/>
      <c r="AB16" s="62"/>
      <c r="AC16" s="62"/>
    </row>
    <row r="17" spans="1:29" x14ac:dyDescent="0.25">
      <c r="A17" s="1">
        <f>'4-2'!A17</f>
        <v>43199</v>
      </c>
      <c r="B17">
        <f>'4-2'!C17</f>
        <v>13.5</v>
      </c>
      <c r="C17" s="5">
        <f>'4-2'!P17</f>
        <v>73789444.75</v>
      </c>
      <c r="D17" s="6">
        <f t="shared" si="0"/>
        <v>-5.4600000000000009</v>
      </c>
      <c r="E17">
        <f t="shared" si="1"/>
        <v>-0.28797468354430383</v>
      </c>
      <c r="F17" s="7">
        <f t="shared" si="2"/>
        <v>-0.33964181138249216</v>
      </c>
      <c r="G17">
        <f t="shared" si="3"/>
        <v>2.9423314968268759</v>
      </c>
      <c r="H17">
        <f t="shared" si="3"/>
        <v>16.72648005181054</v>
      </c>
      <c r="J17" s="62"/>
      <c r="K17" s="62"/>
      <c r="M17" s="62"/>
      <c r="N17" s="62"/>
      <c r="P17" s="62"/>
      <c r="Q17" s="62"/>
      <c r="S17" s="62"/>
      <c r="T17" s="62"/>
      <c r="V17" s="62"/>
      <c r="W17" s="62"/>
      <c r="Y17" s="62"/>
      <c r="Z17" s="62"/>
      <c r="AB17" s="62"/>
      <c r="AC17" s="62"/>
    </row>
    <row r="18" spans="1:29" x14ac:dyDescent="0.25">
      <c r="A18" s="1">
        <f>'4-2'!A18</f>
        <v>43206</v>
      </c>
      <c r="B18">
        <f>'4-2'!C18</f>
        <v>14.914999999999999</v>
      </c>
      <c r="C18" s="5">
        <f>'4-2'!P18</f>
        <v>65417200</v>
      </c>
      <c r="D18" s="6">
        <f t="shared" si="0"/>
        <v>1.4149999999999991</v>
      </c>
      <c r="E18">
        <f t="shared" si="1"/>
        <v>0.10481481481481475</v>
      </c>
      <c r="F18" s="7">
        <f t="shared" si="2"/>
        <v>9.9677732522327922E-2</v>
      </c>
      <c r="G18">
        <f t="shared" si="3"/>
        <v>2.6026896854443837</v>
      </c>
      <c r="H18">
        <f t="shared" si="3"/>
        <v>18.116726254273889</v>
      </c>
      <c r="J18" s="62"/>
      <c r="K18" s="62"/>
      <c r="M18" s="62"/>
      <c r="N18" s="62"/>
      <c r="P18" s="62"/>
      <c r="Q18" s="62"/>
      <c r="S18" s="62"/>
      <c r="T18" s="62"/>
      <c r="V18" s="62"/>
      <c r="W18" s="62"/>
      <c r="Y18" s="62"/>
      <c r="Z18" s="62"/>
      <c r="AB18" s="62"/>
      <c r="AC18" s="62"/>
    </row>
    <row r="19" spans="1:29" x14ac:dyDescent="0.25">
      <c r="A19" s="1">
        <f>'4-2'!A19</f>
        <v>43213</v>
      </c>
      <c r="B19">
        <f>'4-2'!C19</f>
        <v>14.6</v>
      </c>
      <c r="C19" s="5">
        <f>'4-2'!P19</f>
        <v>38281652</v>
      </c>
      <c r="D19" s="6">
        <f t="shared" si="0"/>
        <v>-0.3149999999999995</v>
      </c>
      <c r="E19">
        <f t="shared" si="1"/>
        <v>-2.1119678176332517E-2</v>
      </c>
      <c r="F19" s="7">
        <f t="shared" si="2"/>
        <v>-2.1345889252420758E-2</v>
      </c>
      <c r="G19">
        <f t="shared" si="3"/>
        <v>2.7023674179667116</v>
      </c>
      <c r="H19">
        <f t="shared" si="3"/>
        <v>17.996295778791691</v>
      </c>
      <c r="J19" s="62"/>
      <c r="K19" s="62"/>
      <c r="M19" s="62"/>
      <c r="N19" s="62"/>
      <c r="P19" s="62"/>
      <c r="Q19" s="62"/>
      <c r="S19" s="62"/>
      <c r="T19" s="62"/>
      <c r="V19" s="62"/>
      <c r="W19" s="62"/>
      <c r="Y19" s="62"/>
      <c r="Z19" s="62"/>
      <c r="AB19" s="62"/>
      <c r="AC19" s="62"/>
    </row>
    <row r="20" spans="1:29" x14ac:dyDescent="0.25">
      <c r="A20" s="1">
        <f>'4-2'!A20</f>
        <v>43220</v>
      </c>
      <c r="B20">
        <f>'4-2'!C20</f>
        <v>14.76</v>
      </c>
      <c r="C20" s="5">
        <f>'4-2'!P20</f>
        <v>21397055</v>
      </c>
      <c r="D20" s="6">
        <f t="shared" si="0"/>
        <v>0.16000000000000014</v>
      </c>
      <c r="E20">
        <f t="shared" si="1"/>
        <v>1.0958904109589052E-2</v>
      </c>
      <c r="F20" s="7">
        <f t="shared" si="2"/>
        <v>1.0899290458035615E-2</v>
      </c>
      <c r="G20">
        <f t="shared" si="3"/>
        <v>2.6810215287142909</v>
      </c>
      <c r="H20">
        <f t="shared" si="3"/>
        <v>17.460481279312727</v>
      </c>
      <c r="J20" s="62"/>
      <c r="K20" s="62"/>
      <c r="M20" s="62"/>
      <c r="N20" s="62"/>
      <c r="P20" s="62"/>
      <c r="Q20" s="62"/>
      <c r="S20" s="62"/>
      <c r="T20" s="62"/>
      <c r="V20" s="62"/>
      <c r="W20" s="62"/>
      <c r="Y20" s="62"/>
      <c r="Z20" s="62"/>
      <c r="AB20" s="62"/>
      <c r="AC20" s="62"/>
    </row>
    <row r="21" spans="1:29" x14ac:dyDescent="0.25">
      <c r="A21" s="1">
        <f>'4-2'!A21</f>
        <v>43227</v>
      </c>
      <c r="B21">
        <f>'4-2'!C21</f>
        <v>15.76</v>
      </c>
      <c r="C21" s="5">
        <f>'4-2'!P21</f>
        <v>21180081</v>
      </c>
      <c r="D21" s="6">
        <f t="shared" si="0"/>
        <v>1</v>
      </c>
      <c r="E21">
        <f t="shared" si="1"/>
        <v>6.7750677506775075E-2</v>
      </c>
      <c r="F21" s="7">
        <f t="shared" si="2"/>
        <v>6.5554265257406374E-2</v>
      </c>
      <c r="G21">
        <f t="shared" si="3"/>
        <v>2.6919208191723265</v>
      </c>
      <c r="H21">
        <f t="shared" si="3"/>
        <v>16.878763853699585</v>
      </c>
    </row>
    <row r="22" spans="1:29" x14ac:dyDescent="0.25">
      <c r="A22" s="1">
        <f>'4-2'!A22</f>
        <v>43234</v>
      </c>
      <c r="B22">
        <f>'4-2'!C22</f>
        <v>14.65</v>
      </c>
      <c r="C22" s="5">
        <f>'4-2'!P22</f>
        <v>24079279</v>
      </c>
      <c r="D22" s="6">
        <f t="shared" si="0"/>
        <v>-1.1099999999999994</v>
      </c>
      <c r="E22">
        <f t="shared" si="1"/>
        <v>-7.0431472081218235E-2</v>
      </c>
      <c r="F22" s="7">
        <f t="shared" si="2"/>
        <v>-7.3034748966656515E-2</v>
      </c>
      <c r="G22">
        <f t="shared" si="3"/>
        <v>2.7574750844297329</v>
      </c>
      <c r="H22">
        <f t="shared" si="3"/>
        <v>16.868571722492828</v>
      </c>
      <c r="J22" s="8" t="s">
        <v>27</v>
      </c>
      <c r="K22" s="8" t="s">
        <v>28</v>
      </c>
      <c r="L22" s="8"/>
      <c r="M22" s="8" t="s">
        <v>27</v>
      </c>
      <c r="N22" s="8" t="s">
        <v>28</v>
      </c>
      <c r="O22" s="8"/>
      <c r="P22" s="8" t="s">
        <v>27</v>
      </c>
      <c r="Q22" s="8" t="s">
        <v>28</v>
      </c>
      <c r="R22" s="8"/>
      <c r="S22" s="8" t="s">
        <v>27</v>
      </c>
      <c r="T22" s="8" t="s">
        <v>28</v>
      </c>
      <c r="U22" s="8"/>
      <c r="V22" s="8" t="s">
        <v>27</v>
      </c>
      <c r="W22" s="8" t="s">
        <v>28</v>
      </c>
      <c r="X22" s="8"/>
      <c r="Y22" s="8" t="s">
        <v>27</v>
      </c>
      <c r="Z22" s="8" t="s">
        <v>28</v>
      </c>
      <c r="AA22" s="8"/>
      <c r="AB22" s="8" t="s">
        <v>27</v>
      </c>
      <c r="AC22" s="8" t="s">
        <v>28</v>
      </c>
    </row>
    <row r="23" spans="1:29" x14ac:dyDescent="0.25">
      <c r="A23" s="1">
        <f>'4-2'!A23</f>
        <v>43241</v>
      </c>
      <c r="B23">
        <f>'4-2'!C23</f>
        <v>14.56</v>
      </c>
      <c r="C23" s="5">
        <f>'4-2'!P23</f>
        <v>50950813</v>
      </c>
      <c r="D23" s="6">
        <f t="shared" si="0"/>
        <v>-8.9999999999999858E-2</v>
      </c>
      <c r="E23">
        <f t="shared" si="1"/>
        <v>-6.143344709897601E-3</v>
      </c>
      <c r="F23" s="7">
        <f t="shared" si="2"/>
        <v>-6.1622926945363865E-3</v>
      </c>
      <c r="G23">
        <f t="shared" si="3"/>
        <v>2.6844403354630764</v>
      </c>
      <c r="H23">
        <f t="shared" si="3"/>
        <v>16.996862236096163</v>
      </c>
      <c r="J23">
        <f>SKEW(B:B)</f>
        <v>0.43243157012791106</v>
      </c>
      <c r="K23">
        <f>KURT(B:B)</f>
        <v>-8.264065122354225E-3</v>
      </c>
      <c r="M23">
        <f>SKEW(C:C)</f>
        <v>1.0077436055470828</v>
      </c>
      <c r="N23">
        <f>KURT(C:C)</f>
        <v>-0.13689166002462771</v>
      </c>
      <c r="P23">
        <f>SKEW(D:D)</f>
        <v>-1.8906404102459504</v>
      </c>
      <c r="Q23">
        <f>KURT(D:D)</f>
        <v>10.531965311187097</v>
      </c>
      <c r="S23">
        <f>SKEW(E:E)</f>
        <v>-0.78293181751424634</v>
      </c>
      <c r="T23">
        <f>KURT(E:E)</f>
        <v>3.4030447443866403</v>
      </c>
      <c r="V23">
        <f>SKEW(F:F)</f>
        <v>-1.2815053389597912</v>
      </c>
      <c r="W23">
        <f>KURT(F:F)</f>
        <v>5.7528566314469032</v>
      </c>
      <c r="Y23">
        <f>SKEW(G:G)</f>
        <v>-3.9304554357934233E-3</v>
      </c>
      <c r="Z23">
        <f>KURT(G:G)</f>
        <v>-0.36576846315123257</v>
      </c>
      <c r="AB23">
        <f>SKEW(H:H)</f>
        <v>-0.32133878594463561</v>
      </c>
      <c r="AC23">
        <f>KURT(H:H)</f>
        <v>0.65321217973388412</v>
      </c>
    </row>
    <row r="24" spans="1:29" x14ac:dyDescent="0.25">
      <c r="A24" s="1">
        <f>'4-2'!A24</f>
        <v>43248</v>
      </c>
      <c r="B24">
        <f>'4-2'!C24</f>
        <v>14.55</v>
      </c>
      <c r="C24" s="5">
        <f>'4-2'!P24</f>
        <v>44933668</v>
      </c>
      <c r="D24" s="6">
        <f t="shared" si="0"/>
        <v>-9.9999999999997868E-3</v>
      </c>
      <c r="E24">
        <f t="shared" si="1"/>
        <v>-6.8681318681317212E-4</v>
      </c>
      <c r="F24" s="7">
        <f t="shared" si="2"/>
        <v>-6.8704915103845465E-4</v>
      </c>
      <c r="G24">
        <f t="shared" si="3"/>
        <v>2.67827804276854</v>
      </c>
      <c r="H24">
        <f t="shared" si="3"/>
        <v>17.746371274326112</v>
      </c>
      <c r="J24" s="62" t="str">
        <f>IF(AND(J23=0,K23=0),"НОРМАЛЬНОЕ","ДРУГОЕ")</f>
        <v>ДРУГОЕ</v>
      </c>
      <c r="K24" s="62"/>
      <c r="M24" s="62" t="str">
        <f>IF(AND(M23=0,N23=0),"НОРМАЛЬНОЕ","ДРУГОЕ")</f>
        <v>ДРУГОЕ</v>
      </c>
      <c r="N24" s="62"/>
      <c r="P24" s="62" t="str">
        <f>IF(AND(P23=0,Q23=0),"НОРМАЛЬНОЕ","ДРУГОЕ")</f>
        <v>ДРУГОЕ</v>
      </c>
      <c r="Q24" s="62"/>
      <c r="S24" s="62" t="str">
        <f>IF(AND(S23=0,T23=0),"НОРМАЛЬНОЕ","ДРУГОЕ")</f>
        <v>ДРУГОЕ</v>
      </c>
      <c r="T24" s="62"/>
      <c r="V24" s="62" t="str">
        <f>IF(AND(V23=0,W23=0),"НОРМАЛЬНОЕ","ДРУГОЕ")</f>
        <v>ДРУГОЕ</v>
      </c>
      <c r="W24" s="62"/>
      <c r="Y24" s="62" t="str">
        <f>IF(AND(Y23=0,Z23=0),"НОРМАЛЬНОЕ","ДРУГОЕ")</f>
        <v>ДРУГОЕ</v>
      </c>
      <c r="Z24" s="62"/>
      <c r="AB24" s="62" t="str">
        <f>IF(AND(AB23=0,AC23=0),"НОРМАЛЬНОЕ","ДРУГОЕ")</f>
        <v>ДРУГОЕ</v>
      </c>
      <c r="AC24" s="62"/>
    </row>
    <row r="25" spans="1:29" x14ac:dyDescent="0.25">
      <c r="A25" s="1">
        <f>'4-2'!A25</f>
        <v>43255</v>
      </c>
      <c r="B25">
        <f>'4-2'!C25</f>
        <v>13.93</v>
      </c>
      <c r="C25" s="5">
        <f>'4-2'!P25</f>
        <v>33682048</v>
      </c>
      <c r="D25" s="6">
        <f t="shared" si="0"/>
        <v>-0.62000000000000099</v>
      </c>
      <c r="E25">
        <f t="shared" si="1"/>
        <v>-4.2611683848797315E-2</v>
      </c>
      <c r="F25" s="7">
        <f t="shared" si="2"/>
        <v>-4.3546205825787165E-2</v>
      </c>
      <c r="G25">
        <f t="shared" si="3"/>
        <v>2.6775909936175015</v>
      </c>
      <c r="H25">
        <f t="shared" si="3"/>
        <v>17.62069791581785</v>
      </c>
    </row>
    <row r="26" spans="1:29" x14ac:dyDescent="0.25">
      <c r="A26" s="1">
        <f>'4-2'!A26</f>
        <v>43262</v>
      </c>
      <c r="B26">
        <f>'4-2'!C26</f>
        <v>13.65</v>
      </c>
      <c r="C26" s="5">
        <f>'4-2'!P26</f>
        <v>73789444.75</v>
      </c>
      <c r="D26" s="6">
        <f t="shared" si="0"/>
        <v>-0.27999999999999936</v>
      </c>
      <c r="E26">
        <f t="shared" si="1"/>
        <v>-2.0100502512562769E-2</v>
      </c>
      <c r="F26" s="7">
        <f t="shared" si="2"/>
        <v>-2.0305266160745461E-2</v>
      </c>
      <c r="G26">
        <f t="shared" si="3"/>
        <v>2.6340447877917144</v>
      </c>
      <c r="H26">
        <f t="shared" si="3"/>
        <v>17.332475553090642</v>
      </c>
    </row>
    <row r="27" spans="1:29" x14ac:dyDescent="0.25">
      <c r="A27" s="1">
        <f>'4-2'!A27</f>
        <v>43269</v>
      </c>
      <c r="B27">
        <f>'4-2'!C27</f>
        <v>13.94</v>
      </c>
      <c r="C27" s="5">
        <f>'4-2'!P27</f>
        <v>34606134</v>
      </c>
      <c r="D27" s="6">
        <f t="shared" si="0"/>
        <v>0.28999999999999915</v>
      </c>
      <c r="E27">
        <f t="shared" si="1"/>
        <v>2.1245421245421184E-2</v>
      </c>
      <c r="F27" s="7">
        <f t="shared" si="2"/>
        <v>2.1022883701408812E-2</v>
      </c>
      <c r="G27">
        <f t="shared" si="3"/>
        <v>2.6137395216309689</v>
      </c>
      <c r="H27">
        <f t="shared" si="3"/>
        <v>18.116726254273889</v>
      </c>
    </row>
    <row r="28" spans="1:29" x14ac:dyDescent="0.25">
      <c r="A28" s="1">
        <f>'4-2'!A28</f>
        <v>43276</v>
      </c>
      <c r="B28">
        <f>'4-2'!C28</f>
        <v>14.435</v>
      </c>
      <c r="C28" s="5">
        <f>'4-2'!P28</f>
        <v>46620652</v>
      </c>
      <c r="D28" s="6">
        <f t="shared" si="0"/>
        <v>0.49500000000000099</v>
      </c>
      <c r="E28">
        <f t="shared" si="1"/>
        <v>3.5509325681492183E-2</v>
      </c>
      <c r="F28" s="7">
        <f t="shared" si="2"/>
        <v>3.4893407782520924E-2</v>
      </c>
      <c r="G28">
        <f t="shared" si="3"/>
        <v>2.6347624053323777</v>
      </c>
      <c r="H28">
        <f t="shared" si="3"/>
        <v>17.35954150755213</v>
      </c>
    </row>
    <row r="29" spans="1:29" x14ac:dyDescent="0.25">
      <c r="A29" s="1">
        <f>'4-2'!A29</f>
        <v>43283</v>
      </c>
      <c r="B29">
        <f>'4-2'!C29</f>
        <v>14.95</v>
      </c>
      <c r="C29" s="5">
        <f>'4-2'!P29</f>
        <v>32500365</v>
      </c>
      <c r="D29" s="6">
        <f t="shared" si="0"/>
        <v>0.51499999999999879</v>
      </c>
      <c r="E29">
        <f t="shared" si="1"/>
        <v>3.5677173536543039E-2</v>
      </c>
      <c r="F29" s="7">
        <f t="shared" si="2"/>
        <v>3.5055486721796925E-2</v>
      </c>
      <c r="G29">
        <f t="shared" si="3"/>
        <v>2.6696558131148986</v>
      </c>
      <c r="H29">
        <f t="shared" si="3"/>
        <v>17.657554176888077</v>
      </c>
    </row>
    <row r="30" spans="1:29" x14ac:dyDescent="0.25">
      <c r="A30" s="1">
        <f>'4-2'!A30</f>
        <v>43290</v>
      </c>
      <c r="B30">
        <f>'4-2'!C30</f>
        <v>15.15</v>
      </c>
      <c r="C30" s="5">
        <f>'4-2'!P30</f>
        <v>41788381</v>
      </c>
      <c r="D30" s="6">
        <f t="shared" si="0"/>
        <v>0.20000000000000107</v>
      </c>
      <c r="E30">
        <f t="shared" si="1"/>
        <v>1.3377926421404755E-2</v>
      </c>
      <c r="F30" s="7">
        <f t="shared" si="2"/>
        <v>1.3289232118682826E-2</v>
      </c>
      <c r="G30">
        <f t="shared" si="3"/>
        <v>2.7047112998366956</v>
      </c>
      <c r="H30">
        <f t="shared" si="3"/>
        <v>17.296761878006134</v>
      </c>
    </row>
    <row r="31" spans="1:29" x14ac:dyDescent="0.25">
      <c r="A31" s="1">
        <f>'4-2'!A31</f>
        <v>43297</v>
      </c>
      <c r="B31">
        <f>'4-2'!C31</f>
        <v>13.19</v>
      </c>
      <c r="C31" s="5">
        <f>'4-2'!P31</f>
        <v>73789444.75</v>
      </c>
      <c r="D31" s="6">
        <f t="shared" si="0"/>
        <v>-1.9600000000000009</v>
      </c>
      <c r="E31">
        <f t="shared" si="1"/>
        <v>-0.12937293729372942</v>
      </c>
      <c r="F31" s="7">
        <f t="shared" si="2"/>
        <v>-0.13854156522615524</v>
      </c>
      <c r="G31">
        <f t="shared" si="3"/>
        <v>2.7180005319553784</v>
      </c>
      <c r="H31">
        <f t="shared" si="3"/>
        <v>17.548128892347957</v>
      </c>
    </row>
    <row r="32" spans="1:29" x14ac:dyDescent="0.25">
      <c r="A32" s="1">
        <f>'4-2'!A32</f>
        <v>43304</v>
      </c>
      <c r="B32">
        <f>'4-2'!C32</f>
        <v>13.725</v>
      </c>
      <c r="C32" s="5">
        <f>'4-2'!P32</f>
        <v>45146468</v>
      </c>
      <c r="D32" s="6">
        <f t="shared" si="0"/>
        <v>0.53500000000000014</v>
      </c>
      <c r="E32">
        <f t="shared" si="1"/>
        <v>4.0561031084154674E-2</v>
      </c>
      <c r="F32" s="7">
        <f t="shared" si="2"/>
        <v>3.9760020666371076E-2</v>
      </c>
      <c r="G32">
        <f t="shared" si="3"/>
        <v>2.5794589667292231</v>
      </c>
      <c r="H32">
        <f t="shared" si="3"/>
        <v>18.116726254273889</v>
      </c>
    </row>
    <row r="33" spans="1:8" x14ac:dyDescent="0.25">
      <c r="A33" s="1">
        <f>'4-2'!A33</f>
        <v>43311</v>
      </c>
      <c r="B33">
        <f>'4-2'!C33</f>
        <v>13.04</v>
      </c>
      <c r="C33" s="5">
        <f>'4-2'!P33</f>
        <v>73789444.75</v>
      </c>
      <c r="D33" s="6">
        <f t="shared" si="0"/>
        <v>-0.6850000000000005</v>
      </c>
      <c r="E33">
        <f t="shared" si="1"/>
        <v>-4.990892531876142E-2</v>
      </c>
      <c r="F33" s="7">
        <f t="shared" si="2"/>
        <v>-5.1197430897087504E-2</v>
      </c>
      <c r="G33">
        <f t="shared" si="3"/>
        <v>2.6192189873955942</v>
      </c>
      <c r="H33">
        <f t="shared" si="3"/>
        <v>17.625422606638828</v>
      </c>
    </row>
    <row r="34" spans="1:8" x14ac:dyDescent="0.25">
      <c r="A34" s="1">
        <f>'4-2'!A34</f>
        <v>43318</v>
      </c>
      <c r="B34">
        <f>'4-2'!C34</f>
        <v>11.16</v>
      </c>
      <c r="C34" s="5">
        <f>'4-2'!P34</f>
        <v>73789444.75</v>
      </c>
      <c r="D34" s="6">
        <f t="shared" si="0"/>
        <v>-1.879999999999999</v>
      </c>
      <c r="E34">
        <f t="shared" si="1"/>
        <v>-0.14417177914110424</v>
      </c>
      <c r="F34" s="7">
        <f t="shared" si="2"/>
        <v>-0.15568559954534189</v>
      </c>
      <c r="G34">
        <f t="shared" si="3"/>
        <v>2.5680215564985067</v>
      </c>
      <c r="H34">
        <f t="shared" si="3"/>
        <v>18.116726254273889</v>
      </c>
    </row>
    <row r="35" spans="1:8" x14ac:dyDescent="0.25">
      <c r="A35" s="1">
        <f>'4-2'!A35</f>
        <v>43325</v>
      </c>
      <c r="B35">
        <f>'4-2'!C35</f>
        <v>11.48</v>
      </c>
      <c r="C35" s="5">
        <f>'4-2'!P35</f>
        <v>73789444.75</v>
      </c>
      <c r="D35" s="6">
        <f t="shared" si="0"/>
        <v>0.32000000000000028</v>
      </c>
      <c r="E35">
        <f t="shared" si="1"/>
        <v>2.8673835125448053E-2</v>
      </c>
      <c r="F35" s="7">
        <f t="shared" si="2"/>
        <v>2.8270433938255568E-2</v>
      </c>
      <c r="G35">
        <f t="shared" si="3"/>
        <v>2.4123359569531648</v>
      </c>
      <c r="H35">
        <f t="shared" si="3"/>
        <v>18.116726254273889</v>
      </c>
    </row>
    <row r="36" spans="1:8" x14ac:dyDescent="0.25">
      <c r="A36" s="1">
        <f>'4-2'!A36</f>
        <v>43332</v>
      </c>
      <c r="B36">
        <f>'4-2'!C36</f>
        <v>10.48</v>
      </c>
      <c r="C36" s="5">
        <f>'4-2'!P36</f>
        <v>73789444.75</v>
      </c>
      <c r="D36" s="6">
        <f t="shared" si="0"/>
        <v>-1</v>
      </c>
      <c r="E36">
        <f t="shared" si="1"/>
        <v>-8.7108013937282222E-2</v>
      </c>
      <c r="F36" s="7">
        <f t="shared" si="2"/>
        <v>-9.1137711998524384E-2</v>
      </c>
      <c r="G36">
        <f t="shared" si="3"/>
        <v>2.4406063908914204</v>
      </c>
      <c r="H36">
        <f t="shared" si="3"/>
        <v>18.116726254273889</v>
      </c>
    </row>
    <row r="37" spans="1:8" x14ac:dyDescent="0.25">
      <c r="A37" s="1">
        <f>'4-2'!A37</f>
        <v>43339</v>
      </c>
      <c r="B37">
        <f>'4-2'!C37</f>
        <v>10.855</v>
      </c>
      <c r="C37" s="5">
        <f>'4-2'!P37</f>
        <v>30321489</v>
      </c>
      <c r="D37" s="6">
        <f t="shared" si="0"/>
        <v>0.375</v>
      </c>
      <c r="E37">
        <f t="shared" si="1"/>
        <v>3.57824427480916E-2</v>
      </c>
      <c r="F37" s="7">
        <f t="shared" si="2"/>
        <v>3.5157124437359411E-2</v>
      </c>
      <c r="G37">
        <f t="shared" si="3"/>
        <v>2.349468678892896</v>
      </c>
      <c r="H37">
        <f t="shared" si="3"/>
        <v>18.116726254273889</v>
      </c>
    </row>
    <row r="38" spans="1:8" x14ac:dyDescent="0.25">
      <c r="A38" s="1">
        <f>'4-2'!A38</f>
        <v>43346</v>
      </c>
      <c r="B38">
        <f>'4-2'!C38</f>
        <v>10.25</v>
      </c>
      <c r="C38" s="5">
        <f>'4-2'!P38</f>
        <v>71262791</v>
      </c>
      <c r="D38" s="6">
        <f t="shared" si="0"/>
        <v>-0.60500000000000043</v>
      </c>
      <c r="E38">
        <f t="shared" si="1"/>
        <v>-5.5734684477199481E-2</v>
      </c>
      <c r="F38" s="7">
        <f t="shared" si="2"/>
        <v>-5.7348097745838267E-2</v>
      </c>
      <c r="G38">
        <f t="shared" si="3"/>
        <v>2.3846258033302554</v>
      </c>
      <c r="H38">
        <f t="shared" si="3"/>
        <v>17.227367227031294</v>
      </c>
    </row>
    <row r="39" spans="1:8" x14ac:dyDescent="0.25">
      <c r="A39" s="1">
        <f>'4-2'!A39</f>
        <v>43353</v>
      </c>
      <c r="B39">
        <f>'4-2'!C39</f>
        <v>11.45</v>
      </c>
      <c r="C39" s="5">
        <f>'4-2'!P39</f>
        <v>73789444.75</v>
      </c>
      <c r="D39" s="6">
        <f t="shared" si="0"/>
        <v>1.1999999999999993</v>
      </c>
      <c r="E39">
        <f t="shared" si="1"/>
        <v>0.11707317073170725</v>
      </c>
      <c r="F39" s="7">
        <f t="shared" si="2"/>
        <v>0.1107120244158315</v>
      </c>
      <c r="G39">
        <f t="shared" si="3"/>
        <v>2.3272777055844172</v>
      </c>
      <c r="H39">
        <f t="shared" si="3"/>
        <v>18.08188488380776</v>
      </c>
    </row>
    <row r="40" spans="1:8" x14ac:dyDescent="0.25">
      <c r="A40" s="1">
        <f>'4-2'!A40</f>
        <v>43360</v>
      </c>
      <c r="B40">
        <f>'4-2'!C40</f>
        <v>11.885</v>
      </c>
      <c r="C40" s="5">
        <f>'4-2'!P40</f>
        <v>73789444.75</v>
      </c>
      <c r="D40" s="6">
        <f t="shared" si="0"/>
        <v>0.4350000000000005</v>
      </c>
      <c r="E40">
        <f t="shared" si="1"/>
        <v>3.7991266375545896E-2</v>
      </c>
      <c r="F40" s="7">
        <f t="shared" si="2"/>
        <v>3.728737081190836E-2</v>
      </c>
      <c r="G40">
        <f t="shared" si="3"/>
        <v>2.4379897300002487</v>
      </c>
      <c r="H40">
        <f t="shared" si="3"/>
        <v>18.116726254273889</v>
      </c>
    </row>
    <row r="41" spans="1:8" x14ac:dyDescent="0.25">
      <c r="A41" s="1">
        <f>'4-2'!A41</f>
        <v>43367</v>
      </c>
      <c r="B41">
        <f>'4-2'!C41</f>
        <v>12.68</v>
      </c>
      <c r="C41" s="5">
        <f>'4-2'!P41</f>
        <v>73789444.75</v>
      </c>
      <c r="D41" s="6">
        <f t="shared" si="0"/>
        <v>0.79499999999999993</v>
      </c>
      <c r="E41">
        <f t="shared" si="1"/>
        <v>6.6891039124947413E-2</v>
      </c>
      <c r="F41" s="7">
        <f t="shared" si="2"/>
        <v>6.4748848196922726E-2</v>
      </c>
      <c r="G41">
        <f t="shared" si="3"/>
        <v>2.475277100812157</v>
      </c>
      <c r="H41">
        <f t="shared" si="3"/>
        <v>18.116726254273889</v>
      </c>
    </row>
    <row r="42" spans="1:8" x14ac:dyDescent="0.25">
      <c r="A42" s="1">
        <f>'4-2'!A42</f>
        <v>43374</v>
      </c>
      <c r="B42">
        <f>'4-2'!C42</f>
        <v>11.484999999999999</v>
      </c>
      <c r="C42" s="5">
        <f>'4-2'!P42</f>
        <v>73789444.75</v>
      </c>
      <c r="D42" s="6">
        <f t="shared" si="0"/>
        <v>-1.1950000000000003</v>
      </c>
      <c r="E42">
        <f t="shared" si="1"/>
        <v>-9.4242902208201917E-2</v>
      </c>
      <c r="F42" s="7">
        <f t="shared" si="2"/>
        <v>-9.8984112868018226E-2</v>
      </c>
      <c r="G42">
        <f t="shared" si="3"/>
        <v>2.5400259490090797</v>
      </c>
      <c r="H42">
        <f t="shared" si="3"/>
        <v>18.116726254273889</v>
      </c>
    </row>
    <row r="43" spans="1:8" x14ac:dyDescent="0.25">
      <c r="A43" s="1">
        <f>'4-2'!A43</f>
        <v>43381</v>
      </c>
      <c r="B43">
        <f>'4-2'!C43</f>
        <v>11.84</v>
      </c>
      <c r="C43" s="5">
        <f>'4-2'!P43</f>
        <v>73789444.75</v>
      </c>
      <c r="D43" s="6">
        <f t="shared" si="0"/>
        <v>0.35500000000000043</v>
      </c>
      <c r="E43">
        <f t="shared" si="1"/>
        <v>3.0909882455376618E-2</v>
      </c>
      <c r="F43" s="7">
        <f t="shared" si="2"/>
        <v>3.0441793314798016E-2</v>
      </c>
      <c r="G43">
        <f t="shared" si="3"/>
        <v>2.4410418361410615</v>
      </c>
      <c r="H43">
        <f t="shared" si="3"/>
        <v>18.116726254273889</v>
      </c>
    </row>
    <row r="44" spans="1:8" x14ac:dyDescent="0.25">
      <c r="A44" s="1">
        <f>'4-2'!A44</f>
        <v>43388</v>
      </c>
      <c r="B44">
        <f>'4-2'!C44</f>
        <v>11.38</v>
      </c>
      <c r="C44" s="5">
        <f>'4-2'!P44</f>
        <v>73789444.75</v>
      </c>
      <c r="D44" s="6">
        <f t="shared" si="0"/>
        <v>-0.45999999999999908</v>
      </c>
      <c r="E44">
        <f t="shared" si="1"/>
        <v>-3.8851351351351274E-2</v>
      </c>
      <c r="F44" s="7">
        <f t="shared" si="2"/>
        <v>-3.9626200757674646E-2</v>
      </c>
      <c r="G44">
        <f t="shared" si="3"/>
        <v>2.4714836294558595</v>
      </c>
      <c r="H44">
        <f t="shared" si="3"/>
        <v>18.116726254273889</v>
      </c>
    </row>
    <row r="45" spans="1:8" x14ac:dyDescent="0.25">
      <c r="A45" s="1">
        <f>'4-2'!A45</f>
        <v>43395</v>
      </c>
      <c r="B45">
        <f>'4-2'!C45</f>
        <v>11.115</v>
      </c>
      <c r="C45" s="5">
        <f>'4-2'!P45</f>
        <v>73789444.75</v>
      </c>
      <c r="D45" s="6">
        <f t="shared" si="0"/>
        <v>-0.26500000000000057</v>
      </c>
      <c r="E45">
        <f t="shared" si="1"/>
        <v>-2.3286467486819028E-2</v>
      </c>
      <c r="F45" s="7">
        <f t="shared" si="2"/>
        <v>-2.3561881282025077E-2</v>
      </c>
      <c r="G45">
        <f t="shared" si="3"/>
        <v>2.4318574286981849</v>
      </c>
      <c r="H45">
        <f t="shared" si="3"/>
        <v>18.116726254273889</v>
      </c>
    </row>
    <row r="46" spans="1:8" x14ac:dyDescent="0.25">
      <c r="A46" s="1">
        <f>'4-2'!A46</f>
        <v>43402</v>
      </c>
      <c r="B46">
        <f>'4-2'!C46</f>
        <v>11.935</v>
      </c>
      <c r="C46" s="5">
        <f>'4-2'!P46</f>
        <v>73789444.75</v>
      </c>
      <c r="D46" s="6">
        <f t="shared" si="0"/>
        <v>0.82000000000000028</v>
      </c>
      <c r="E46">
        <f t="shared" si="1"/>
        <v>7.3774179037336962E-2</v>
      </c>
      <c r="F46" s="7">
        <f t="shared" si="2"/>
        <v>7.117971237463383E-2</v>
      </c>
      <c r="G46">
        <f t="shared" si="3"/>
        <v>2.4082955474161598</v>
      </c>
      <c r="H46">
        <f t="shared" si="3"/>
        <v>18.116726254273889</v>
      </c>
    </row>
    <row r="47" spans="1:8" x14ac:dyDescent="0.25">
      <c r="A47" s="1">
        <f>'4-2'!A47</f>
        <v>43409</v>
      </c>
      <c r="B47">
        <f>'4-2'!C47</f>
        <v>12</v>
      </c>
      <c r="C47" s="5">
        <f>'4-2'!P47</f>
        <v>73789444.75</v>
      </c>
      <c r="D47" s="6">
        <f t="shared" si="0"/>
        <v>6.4999999999999503E-2</v>
      </c>
      <c r="E47">
        <f t="shared" si="1"/>
        <v>5.4461667364892755E-3</v>
      </c>
      <c r="F47" s="7">
        <f t="shared" si="2"/>
        <v>5.4313899972067148E-3</v>
      </c>
      <c r="G47">
        <f t="shared" si="3"/>
        <v>2.4794752597907936</v>
      </c>
      <c r="H47">
        <f t="shared" si="3"/>
        <v>18.116726254273889</v>
      </c>
    </row>
    <row r="48" spans="1:8" x14ac:dyDescent="0.25">
      <c r="A48" s="1">
        <f>'4-2'!A48</f>
        <v>43416</v>
      </c>
      <c r="B48">
        <f>'4-2'!C48</f>
        <v>12.12</v>
      </c>
      <c r="C48" s="5">
        <f>'4-2'!P48</f>
        <v>73789444.75</v>
      </c>
      <c r="D48" s="6">
        <f t="shared" si="0"/>
        <v>0.11999999999999922</v>
      </c>
      <c r="E48">
        <f t="shared" si="1"/>
        <v>9.9999999999999343E-3</v>
      </c>
      <c r="F48" s="7">
        <f t="shared" si="2"/>
        <v>9.9503308531678769E-3</v>
      </c>
      <c r="G48">
        <f t="shared" si="3"/>
        <v>2.4849066497880004</v>
      </c>
      <c r="H48">
        <f t="shared" si="3"/>
        <v>18.116726254273889</v>
      </c>
    </row>
    <row r="49" spans="1:8" x14ac:dyDescent="0.25">
      <c r="A49" s="1">
        <f>'4-2'!A49</f>
        <v>43423</v>
      </c>
      <c r="B49">
        <f>'4-2'!C49</f>
        <v>12.07</v>
      </c>
      <c r="C49" s="5">
        <f>'4-2'!P49</f>
        <v>38112377</v>
      </c>
      <c r="D49" s="6">
        <f t="shared" si="0"/>
        <v>-4.9999999999998934E-2</v>
      </c>
      <c r="E49">
        <f t="shared" si="1"/>
        <v>-4.1254125412540374E-3</v>
      </c>
      <c r="F49" s="7">
        <f t="shared" si="2"/>
        <v>-4.1339455317279672E-3</v>
      </c>
      <c r="G49">
        <f t="shared" si="3"/>
        <v>2.4948569806411682</v>
      </c>
      <c r="H49">
        <f t="shared" si="3"/>
        <v>18.116726254273889</v>
      </c>
    </row>
    <row r="50" spans="1:8" x14ac:dyDescent="0.25">
      <c r="A50" s="1">
        <f>'4-2'!A50</f>
        <v>43430</v>
      </c>
      <c r="B50">
        <f>'4-2'!C50</f>
        <v>11.855</v>
      </c>
      <c r="C50" s="5">
        <f>'4-2'!P50</f>
        <v>38848008</v>
      </c>
      <c r="D50" s="6">
        <f t="shared" si="0"/>
        <v>-0.21499999999999986</v>
      </c>
      <c r="E50">
        <f t="shared" si="1"/>
        <v>-1.7812758906379442E-2</v>
      </c>
      <c r="F50" s="7">
        <f t="shared" si="2"/>
        <v>-1.7973315592071604E-2</v>
      </c>
      <c r="G50">
        <f t="shared" si="3"/>
        <v>2.4907230351094403</v>
      </c>
      <c r="H50">
        <f t="shared" si="3"/>
        <v>17.456049642985803</v>
      </c>
    </row>
    <row r="51" spans="1:8" x14ac:dyDescent="0.25">
      <c r="A51" s="1">
        <f>'4-2'!A51</f>
        <v>43437</v>
      </c>
      <c r="B51">
        <f>'4-2'!C51</f>
        <v>11.69</v>
      </c>
      <c r="C51" s="5">
        <f>'4-2'!P51</f>
        <v>41669359</v>
      </c>
      <c r="D51" s="6">
        <f t="shared" si="0"/>
        <v>-0.16500000000000092</v>
      </c>
      <c r="E51">
        <f t="shared" si="1"/>
        <v>-1.3918177983973084E-2</v>
      </c>
      <c r="F51" s="7">
        <f t="shared" si="2"/>
        <v>-1.401594403339157E-2</v>
      </c>
      <c r="G51">
        <f t="shared" si="3"/>
        <v>2.4727497195173687</v>
      </c>
      <c r="H51">
        <f t="shared" si="3"/>
        <v>17.475167359332094</v>
      </c>
    </row>
    <row r="52" spans="1:8" x14ac:dyDescent="0.25">
      <c r="A52" s="1">
        <f>'4-2'!A52</f>
        <v>43444</v>
      </c>
      <c r="B52">
        <f>'4-2'!C52</f>
        <v>10.99</v>
      </c>
      <c r="C52" s="5">
        <f>'4-2'!P52</f>
        <v>37076340</v>
      </c>
      <c r="D52" s="6">
        <f t="shared" si="0"/>
        <v>-0.69999999999999929</v>
      </c>
      <c r="E52">
        <f t="shared" si="1"/>
        <v>-5.9880239520958028E-2</v>
      </c>
      <c r="F52" s="7">
        <f t="shared" si="2"/>
        <v>-6.1748007068447297E-2</v>
      </c>
      <c r="G52">
        <f t="shared" si="3"/>
        <v>2.4587337754839771</v>
      </c>
      <c r="H52">
        <f t="shared" si="3"/>
        <v>17.545276620510943</v>
      </c>
    </row>
    <row r="53" spans="1:8" x14ac:dyDescent="0.25">
      <c r="A53" s="1">
        <f>'4-2'!A53</f>
        <v>43451</v>
      </c>
      <c r="B53">
        <f>'4-2'!C53</f>
        <v>10.8</v>
      </c>
      <c r="C53" s="5">
        <f>'4-2'!P53</f>
        <v>40417094</v>
      </c>
      <c r="D53" s="6">
        <f t="shared" si="0"/>
        <v>-0.1899999999999995</v>
      </c>
      <c r="E53">
        <f t="shared" si="1"/>
        <v>-1.7288444040036353E-2</v>
      </c>
      <c r="F53" s="7">
        <f t="shared" si="2"/>
        <v>-1.7439634285355776E-2</v>
      </c>
      <c r="G53">
        <f t="shared" si="3"/>
        <v>2.3969857684155298</v>
      </c>
      <c r="H53">
        <f t="shared" si="3"/>
        <v>17.428489588288603</v>
      </c>
    </row>
    <row r="54" spans="1:8" x14ac:dyDescent="0.25">
      <c r="A54" s="1">
        <f>'4-2'!A54</f>
        <v>43458</v>
      </c>
      <c r="B54">
        <f>'4-2'!C54</f>
        <v>10.815</v>
      </c>
      <c r="C54" s="5">
        <f>'4-2'!P54</f>
        <v>10914408</v>
      </c>
      <c r="D54" s="6">
        <f t="shared" si="0"/>
        <v>1.4999999999998792E-2</v>
      </c>
      <c r="E54">
        <f t="shared" si="1"/>
        <v>1.3888888888887771E-3</v>
      </c>
      <c r="F54" s="7">
        <f t="shared" si="2"/>
        <v>1.3879252748481008E-3</v>
      </c>
      <c r="G54">
        <f t="shared" si="3"/>
        <v>2.379546134130174</v>
      </c>
      <c r="H54">
        <f t="shared" si="3"/>
        <v>17.514763372253736</v>
      </c>
    </row>
    <row r="55" spans="1:8" x14ac:dyDescent="0.25">
      <c r="A55" s="1">
        <f>'4-2'!A55</f>
        <v>43465</v>
      </c>
      <c r="B55">
        <f>'4-2'!C55</f>
        <v>11.41</v>
      </c>
      <c r="C55" s="5">
        <f>'4-2'!P55</f>
        <v>10717520</v>
      </c>
      <c r="D55" s="6">
        <f t="shared" si="0"/>
        <v>0.59500000000000064</v>
      </c>
      <c r="E55">
        <f t="shared" si="1"/>
        <v>5.5016181229773524E-2</v>
      </c>
      <c r="F55" s="7">
        <f t="shared" si="2"/>
        <v>5.3556104468962307E-2</v>
      </c>
      <c r="G55">
        <f t="shared" si="3"/>
        <v>2.3809340594050221</v>
      </c>
      <c r="H55">
        <f t="shared" si="3"/>
        <v>16.20559430920715</v>
      </c>
    </row>
    <row r="56" spans="1:8" x14ac:dyDescent="0.25">
      <c r="A56" s="1">
        <f>'4-2'!A56</f>
        <v>43472</v>
      </c>
      <c r="B56">
        <f>'4-2'!C56</f>
        <v>11.84</v>
      </c>
      <c r="C56" s="5">
        <f>'4-2'!P56</f>
        <v>27713990</v>
      </c>
      <c r="D56" s="6">
        <f t="shared" si="0"/>
        <v>0.42999999999999972</v>
      </c>
      <c r="E56">
        <f t="shared" si="1"/>
        <v>3.7686240140227846E-2</v>
      </c>
      <c r="F56" s="7">
        <f t="shared" si="2"/>
        <v>3.6993465581875107E-2</v>
      </c>
      <c r="G56">
        <f t="shared" si="3"/>
        <v>2.4344901638739844</v>
      </c>
      <c r="H56">
        <f t="shared" si="3"/>
        <v>16.187390343559361</v>
      </c>
    </row>
    <row r="57" spans="1:8" x14ac:dyDescent="0.25">
      <c r="A57" s="1">
        <f>'4-2'!A57</f>
        <v>43479</v>
      </c>
      <c r="B57">
        <f>'4-2'!C57</f>
        <v>12.895</v>
      </c>
      <c r="C57" s="5">
        <f>'4-2'!P57</f>
        <v>21785192</v>
      </c>
      <c r="D57" s="6">
        <f t="shared" si="0"/>
        <v>1.0549999999999997</v>
      </c>
      <c r="E57">
        <f t="shared" si="1"/>
        <v>8.9104729729729701E-2</v>
      </c>
      <c r="F57" s="7">
        <f t="shared" si="2"/>
        <v>8.5356009877448624E-2</v>
      </c>
      <c r="G57">
        <f t="shared" si="3"/>
        <v>2.4714836294558595</v>
      </c>
      <c r="H57">
        <f t="shared" si="3"/>
        <v>17.137447897812269</v>
      </c>
    </row>
    <row r="58" spans="1:8" x14ac:dyDescent="0.25">
      <c r="A58" s="1">
        <f>'4-2'!A58</f>
        <v>43486</v>
      </c>
      <c r="B58">
        <f>'4-2'!C58</f>
        <v>13.065</v>
      </c>
      <c r="C58" s="5">
        <f>'4-2'!P58</f>
        <v>24267572</v>
      </c>
      <c r="D58" s="6">
        <f t="shared" si="0"/>
        <v>0.16999999999999993</v>
      </c>
      <c r="E58">
        <f t="shared" si="1"/>
        <v>1.3183404420317948E-2</v>
      </c>
      <c r="F58" s="7">
        <f t="shared" si="2"/>
        <v>1.3097259639267556E-2</v>
      </c>
      <c r="G58">
        <f t="shared" si="3"/>
        <v>2.5568396393333082</v>
      </c>
      <c r="H58">
        <f t="shared" si="3"/>
        <v>16.896741030898561</v>
      </c>
    </row>
    <row r="59" spans="1:8" x14ac:dyDescent="0.25">
      <c r="A59" s="1">
        <f>'4-2'!A59</f>
        <v>43493</v>
      </c>
      <c r="B59">
        <f>'4-2'!C59</f>
        <v>13.5</v>
      </c>
      <c r="C59" s="5">
        <f>'4-2'!P59</f>
        <v>23092675</v>
      </c>
      <c r="D59" s="6">
        <f t="shared" si="0"/>
        <v>0.4350000000000005</v>
      </c>
      <c r="E59">
        <f t="shared" si="1"/>
        <v>3.3295063145809455E-2</v>
      </c>
      <c r="F59" s="7">
        <f t="shared" si="2"/>
        <v>3.2752786471808015E-2</v>
      </c>
      <c r="G59">
        <f t="shared" si="3"/>
        <v>2.5699368989725757</v>
      </c>
      <c r="H59">
        <f t="shared" si="3"/>
        <v>17.004651531495199</v>
      </c>
    </row>
    <row r="60" spans="1:8" x14ac:dyDescent="0.25">
      <c r="A60" s="1">
        <f>'4-2'!A60</f>
        <v>43500</v>
      </c>
      <c r="B60">
        <f>'4-2'!C60</f>
        <v>12.88</v>
      </c>
      <c r="C60" s="5">
        <f>'4-2'!P60</f>
        <v>20455154</v>
      </c>
      <c r="D60" s="6">
        <f t="shared" si="0"/>
        <v>-0.61999999999999922</v>
      </c>
      <c r="E60">
        <f t="shared" si="1"/>
        <v>-4.592592592592587E-2</v>
      </c>
      <c r="F60" s="7">
        <f t="shared" si="2"/>
        <v>-4.7013964768176209E-2</v>
      </c>
      <c r="G60">
        <f t="shared" si="3"/>
        <v>2.6026896854443837</v>
      </c>
      <c r="H60">
        <f t="shared" si="3"/>
        <v>16.955026025638222</v>
      </c>
    </row>
    <row r="61" spans="1:8" x14ac:dyDescent="0.25">
      <c r="A61" s="1">
        <f>'4-2'!A61</f>
        <v>43507</v>
      </c>
      <c r="B61">
        <f>'4-2'!C61</f>
        <v>12.66</v>
      </c>
      <c r="C61" s="5">
        <f>'4-2'!P61</f>
        <v>42316222</v>
      </c>
      <c r="D61" s="6">
        <f t="shared" si="0"/>
        <v>-0.22000000000000064</v>
      </c>
      <c r="E61">
        <f t="shared" si="1"/>
        <v>-1.7080745341614956E-2</v>
      </c>
      <c r="F61" s="7">
        <f t="shared" si="2"/>
        <v>-1.7228303960177271E-2</v>
      </c>
      <c r="G61">
        <f t="shared" si="3"/>
        <v>2.5556757206762075</v>
      </c>
      <c r="H61">
        <f t="shared" si="3"/>
        <v>16.833745438038878</v>
      </c>
    </row>
    <row r="62" spans="1:8" x14ac:dyDescent="0.25">
      <c r="A62" s="1">
        <f>'4-2'!A62</f>
        <v>43514</v>
      </c>
      <c r="B62">
        <f>'4-2'!C62</f>
        <v>12.664999999999999</v>
      </c>
      <c r="C62" s="5">
        <f>'4-2'!P62</f>
        <v>21665332</v>
      </c>
      <c r="D62" s="6">
        <f t="shared" si="0"/>
        <v>4.9999999999990052E-3</v>
      </c>
      <c r="E62">
        <f t="shared" si="1"/>
        <v>3.9494470774083772E-4</v>
      </c>
      <c r="F62" s="7">
        <f t="shared" si="2"/>
        <v>3.94866737608357E-4</v>
      </c>
      <c r="G62">
        <f t="shared" si="3"/>
        <v>2.5384474167160302</v>
      </c>
      <c r="H62">
        <f t="shared" si="3"/>
        <v>17.560681069317596</v>
      </c>
    </row>
    <row r="63" spans="1:8" x14ac:dyDescent="0.25">
      <c r="A63" s="1">
        <f>'4-2'!A63</f>
        <v>43521</v>
      </c>
      <c r="B63">
        <f>'4-2'!C63</f>
        <v>12.55</v>
      </c>
      <c r="C63" s="5">
        <f>'4-2'!P63</f>
        <v>20333981</v>
      </c>
      <c r="D63" s="6">
        <f t="shared" si="0"/>
        <v>-0.11499999999999844</v>
      </c>
      <c r="E63">
        <f t="shared" si="1"/>
        <v>-9.0801421239635558E-3</v>
      </c>
      <c r="F63" s="7">
        <f t="shared" si="2"/>
        <v>-9.1216178758455335E-3</v>
      </c>
      <c r="G63">
        <f t="shared" si="3"/>
        <v>2.5388422834536386</v>
      </c>
      <c r="H63">
        <f t="shared" si="3"/>
        <v>16.891223937294445</v>
      </c>
    </row>
    <row r="64" spans="1:8" x14ac:dyDescent="0.25">
      <c r="A64" s="1">
        <f>'4-2'!A64</f>
        <v>43528</v>
      </c>
      <c r="B64">
        <f>'4-2'!C64</f>
        <v>12.21</v>
      </c>
      <c r="C64" s="5">
        <f>'4-2'!P64</f>
        <v>19344678</v>
      </c>
      <c r="D64" s="6">
        <f t="shared" si="0"/>
        <v>-0.33999999999999986</v>
      </c>
      <c r="E64">
        <f t="shared" si="1"/>
        <v>-2.7091633466135447E-2</v>
      </c>
      <c r="F64" s="7">
        <f t="shared" si="2"/>
        <v>-2.7465377455179851E-2</v>
      </c>
      <c r="G64">
        <f t="shared" si="3"/>
        <v>2.5297206655777931</v>
      </c>
      <c r="H64">
        <f t="shared" si="3"/>
        <v>16.827803985421212</v>
      </c>
    </row>
    <row r="65" spans="1:8" x14ac:dyDescent="0.25">
      <c r="A65" s="1">
        <f>'4-2'!A65</f>
        <v>43535</v>
      </c>
      <c r="B65">
        <f>'4-2'!C65</f>
        <v>12.6</v>
      </c>
      <c r="C65" s="5">
        <f>'4-2'!P65</f>
        <v>20851838</v>
      </c>
      <c r="D65" s="6">
        <f t="shared" si="0"/>
        <v>0.38999999999999879</v>
      </c>
      <c r="E65">
        <f t="shared" si="1"/>
        <v>3.1941031941031837E-2</v>
      </c>
      <c r="F65" s="7">
        <f t="shared" si="2"/>
        <v>3.1441525834818851E-2</v>
      </c>
      <c r="G65">
        <f t="shared" si="3"/>
        <v>2.5022552881226132</v>
      </c>
      <c r="H65">
        <f t="shared" si="3"/>
        <v>16.77792790085028</v>
      </c>
    </row>
    <row r="66" spans="1:8" x14ac:dyDescent="0.25">
      <c r="A66" s="1">
        <f>'4-2'!A66</f>
        <v>43542</v>
      </c>
      <c r="B66">
        <f>'4-2'!C66</f>
        <v>12.95</v>
      </c>
      <c r="C66" s="5">
        <f>'4-2'!P66</f>
        <v>20556064</v>
      </c>
      <c r="D66" s="6">
        <f t="shared" si="0"/>
        <v>0.34999999999999964</v>
      </c>
      <c r="E66">
        <f t="shared" si="1"/>
        <v>2.7777777777777752E-2</v>
      </c>
      <c r="F66" s="7">
        <f t="shared" si="2"/>
        <v>2.7398974188114433E-2</v>
      </c>
      <c r="G66">
        <f t="shared" si="3"/>
        <v>2.5336968139574321</v>
      </c>
      <c r="H66">
        <f t="shared" si="3"/>
        <v>16.852952655801012</v>
      </c>
    </row>
    <row r="67" spans="1:8" x14ac:dyDescent="0.25">
      <c r="A67" s="1">
        <f>'4-2'!A67</f>
        <v>43549</v>
      </c>
      <c r="B67">
        <f>'4-2'!C67</f>
        <v>13.26</v>
      </c>
      <c r="C67" s="5">
        <f>'4-2'!P67</f>
        <v>56699461</v>
      </c>
      <c r="D67" s="6">
        <f t="shared" si="0"/>
        <v>0.3100000000000005</v>
      </c>
      <c r="E67">
        <f t="shared" si="1"/>
        <v>2.3938223938223979E-2</v>
      </c>
      <c r="F67" s="7">
        <f t="shared" si="2"/>
        <v>2.365619661217E-2</v>
      </c>
      <c r="G67">
        <f t="shared" si="3"/>
        <v>2.5610957881455465</v>
      </c>
      <c r="H67">
        <f t="shared" si="3"/>
        <v>16.838666540535606</v>
      </c>
    </row>
    <row r="68" spans="1:8" x14ac:dyDescent="0.25">
      <c r="A68" s="1">
        <f>'4-2'!A68</f>
        <v>43556</v>
      </c>
      <c r="B68">
        <f>'4-2'!C68</f>
        <v>14.14</v>
      </c>
      <c r="C68" s="5">
        <f>'4-2'!P68</f>
        <v>33198204</v>
      </c>
      <c r="D68" s="6">
        <f t="shared" si="0"/>
        <v>0.88000000000000078</v>
      </c>
      <c r="E68">
        <f t="shared" si="1"/>
        <v>6.6365007541478185E-2</v>
      </c>
      <c r="F68" s="7">
        <f t="shared" si="2"/>
        <v>6.4255675710710225E-2</v>
      </c>
      <c r="G68">
        <f t="shared" si="3"/>
        <v>2.5847519847577165</v>
      </c>
      <c r="H68">
        <f t="shared" si="3"/>
        <v>17.853275262479958</v>
      </c>
    </row>
    <row r="69" spans="1:8" x14ac:dyDescent="0.25">
      <c r="A69" s="1">
        <f>'4-2'!A69</f>
        <v>43563</v>
      </c>
      <c r="B69">
        <f>'4-2'!C69</f>
        <v>15.2</v>
      </c>
      <c r="C69" s="5">
        <f>'4-2'!P69</f>
        <v>39627291</v>
      </c>
      <c r="D69" s="6">
        <f t="shared" ref="D69:D132" si="11">B69-B68</f>
        <v>1.0599999999999987</v>
      </c>
      <c r="E69">
        <f t="shared" ref="E69:E132" si="12">D69/B68</f>
        <v>7.4964639321074875E-2</v>
      </c>
      <c r="F69" s="7">
        <f t="shared" ref="F69:F132" si="13">LN(B69)-LN(B68)</f>
        <v>7.2287767383803825E-2</v>
      </c>
      <c r="G69">
        <f t="shared" ref="G69:H132" si="14">LN(B68)</f>
        <v>2.6490076604684267</v>
      </c>
      <c r="H69">
        <f t="shared" si="14"/>
        <v>17.318006336037911</v>
      </c>
    </row>
    <row r="70" spans="1:8" x14ac:dyDescent="0.25">
      <c r="A70" s="1">
        <f>'4-2'!A70</f>
        <v>43570</v>
      </c>
      <c r="B70">
        <f>'4-2'!C70</f>
        <v>14.8</v>
      </c>
      <c r="C70" s="5">
        <f>'4-2'!P70</f>
        <v>28229351</v>
      </c>
      <c r="D70" s="6">
        <f t="shared" si="11"/>
        <v>-0.39999999999999858</v>
      </c>
      <c r="E70">
        <f t="shared" si="12"/>
        <v>-2.6315789473684119E-2</v>
      </c>
      <c r="F70" s="7">
        <f t="shared" si="13"/>
        <v>-2.6668247082161312E-2</v>
      </c>
      <c r="G70">
        <f t="shared" si="14"/>
        <v>2.7212954278522306</v>
      </c>
      <c r="H70">
        <f t="shared" si="14"/>
        <v>17.495028605525079</v>
      </c>
    </row>
    <row r="71" spans="1:8" x14ac:dyDescent="0.25">
      <c r="A71" s="1">
        <f>'4-2'!A71</f>
        <v>43577</v>
      </c>
      <c r="B71">
        <f>'4-2'!C71</f>
        <v>14.035</v>
      </c>
      <c r="C71" s="5">
        <f>'4-2'!P71</f>
        <v>30007674</v>
      </c>
      <c r="D71" s="6">
        <f t="shared" si="11"/>
        <v>-0.76500000000000057</v>
      </c>
      <c r="E71">
        <f t="shared" si="12"/>
        <v>-5.1689189189189223E-2</v>
      </c>
      <c r="F71" s="7">
        <f t="shared" si="13"/>
        <v>-5.3072970956223209E-2</v>
      </c>
      <c r="G71">
        <f t="shared" si="14"/>
        <v>2.6946271807700692</v>
      </c>
      <c r="H71">
        <f t="shared" si="14"/>
        <v>17.155872810238165</v>
      </c>
    </row>
    <row r="72" spans="1:8" x14ac:dyDescent="0.25">
      <c r="A72" s="1">
        <f>'4-2'!A72</f>
        <v>43584</v>
      </c>
      <c r="B72">
        <f>'4-2'!C72</f>
        <v>14.65</v>
      </c>
      <c r="C72" s="5">
        <f>'4-2'!P72</f>
        <v>14876079</v>
      </c>
      <c r="D72" s="6">
        <f t="shared" si="11"/>
        <v>0.61500000000000021</v>
      </c>
      <c r="E72">
        <f t="shared" si="12"/>
        <v>4.3819023868899194E-2</v>
      </c>
      <c r="F72" s="7">
        <f t="shared" si="13"/>
        <v>4.2886125649230333E-2</v>
      </c>
      <c r="G72">
        <f t="shared" si="14"/>
        <v>2.641554209813846</v>
      </c>
      <c r="H72">
        <f t="shared" si="14"/>
        <v>17.216963706915188</v>
      </c>
    </row>
    <row r="73" spans="1:8" x14ac:dyDescent="0.25">
      <c r="A73" s="1">
        <f>'4-2'!A73</f>
        <v>43591</v>
      </c>
      <c r="B73">
        <f>'4-2'!C73</f>
        <v>14.095000000000001</v>
      </c>
      <c r="C73" s="5">
        <f>'4-2'!P73</f>
        <v>18030258</v>
      </c>
      <c r="D73" s="6">
        <f t="shared" si="11"/>
        <v>-0.55499999999999972</v>
      </c>
      <c r="E73">
        <f t="shared" si="12"/>
        <v>-3.788395904436858E-2</v>
      </c>
      <c r="F73" s="7">
        <f t="shared" si="13"/>
        <v>-3.8620210897000629E-2</v>
      </c>
      <c r="G73">
        <f t="shared" si="14"/>
        <v>2.6844403354630764</v>
      </c>
      <c r="H73">
        <f t="shared" si="14"/>
        <v>16.515265044580353</v>
      </c>
    </row>
    <row r="74" spans="1:8" x14ac:dyDescent="0.25">
      <c r="A74" s="1">
        <f>'4-2'!A74</f>
        <v>43598</v>
      </c>
      <c r="B74">
        <f>'4-2'!C74</f>
        <v>14.36</v>
      </c>
      <c r="C74" s="5">
        <f>'4-2'!P74</f>
        <v>17971008</v>
      </c>
      <c r="D74" s="6">
        <f t="shared" si="11"/>
        <v>0.26499999999999879</v>
      </c>
      <c r="E74">
        <f t="shared" si="12"/>
        <v>1.8800993260021198E-2</v>
      </c>
      <c r="F74" s="7">
        <f t="shared" si="13"/>
        <v>1.8626439054002297E-2</v>
      </c>
      <c r="G74">
        <f t="shared" si="14"/>
        <v>2.6458201245660757</v>
      </c>
      <c r="H74">
        <f t="shared" si="14"/>
        <v>16.707561904561313</v>
      </c>
    </row>
    <row r="75" spans="1:8" x14ac:dyDescent="0.25">
      <c r="A75" s="1">
        <f>'4-2'!A75</f>
        <v>43605</v>
      </c>
      <c r="B75">
        <f>'4-2'!C75</f>
        <v>14.83</v>
      </c>
      <c r="C75" s="5">
        <f>'4-2'!P75</f>
        <v>44671400</v>
      </c>
      <c r="D75" s="6">
        <f t="shared" si="11"/>
        <v>0.47000000000000064</v>
      </c>
      <c r="E75">
        <f t="shared" si="12"/>
        <v>3.2729805013927624E-2</v>
      </c>
      <c r="F75" s="7">
        <f t="shared" si="13"/>
        <v>3.220559252976285E-2</v>
      </c>
      <c r="G75">
        <f t="shared" si="14"/>
        <v>2.664446563620078</v>
      </c>
      <c r="H75">
        <f t="shared" si="14"/>
        <v>16.70427035067571</v>
      </c>
    </row>
    <row r="76" spans="1:8" x14ac:dyDescent="0.25">
      <c r="A76" s="1">
        <f>'4-2'!A76</f>
        <v>43612</v>
      </c>
      <c r="B76">
        <f>'4-2'!C76</f>
        <v>14.45</v>
      </c>
      <c r="C76" s="5">
        <f>'4-2'!P76</f>
        <v>33752281</v>
      </c>
      <c r="D76" s="6">
        <f t="shared" si="11"/>
        <v>-0.38000000000000078</v>
      </c>
      <c r="E76">
        <f t="shared" si="12"/>
        <v>-2.5623735670937342E-2</v>
      </c>
      <c r="F76" s="7">
        <f t="shared" si="13"/>
        <v>-2.5957741591399852E-2</v>
      </c>
      <c r="G76">
        <f t="shared" si="14"/>
        <v>2.6966521561498409</v>
      </c>
      <c r="H76">
        <f t="shared" si="14"/>
        <v>17.614844033781889</v>
      </c>
    </row>
    <row r="77" spans="1:8" x14ac:dyDescent="0.25">
      <c r="A77" s="1">
        <f>'4-2'!A77</f>
        <v>43619</v>
      </c>
      <c r="B77">
        <f>'4-2'!C77</f>
        <v>15.7</v>
      </c>
      <c r="C77" s="5">
        <f>'4-2'!P77</f>
        <v>24039027</v>
      </c>
      <c r="D77" s="6">
        <f t="shared" si="11"/>
        <v>1.25</v>
      </c>
      <c r="E77">
        <f t="shared" si="12"/>
        <v>8.6505190311418692E-2</v>
      </c>
      <c r="F77" s="7">
        <f t="shared" si="13"/>
        <v>8.2966297795821209E-2</v>
      </c>
      <c r="G77">
        <f t="shared" si="14"/>
        <v>2.670694414558441</v>
      </c>
      <c r="H77">
        <f t="shared" si="14"/>
        <v>17.334558558184224</v>
      </c>
    </row>
    <row r="78" spans="1:8" x14ac:dyDescent="0.25">
      <c r="A78" s="1">
        <f>'4-2'!A78</f>
        <v>43626</v>
      </c>
      <c r="B78">
        <f>'4-2'!C78</f>
        <v>15.195</v>
      </c>
      <c r="C78" s="5">
        <f>'4-2'!P78</f>
        <v>20918507</v>
      </c>
      <c r="D78" s="6">
        <f t="shared" si="11"/>
        <v>-0.50499999999999901</v>
      </c>
      <c r="E78">
        <f t="shared" si="12"/>
        <v>-3.2165605095541339E-2</v>
      </c>
      <c r="F78" s="7">
        <f t="shared" si="13"/>
        <v>-3.2694285985505722E-2</v>
      </c>
      <c r="G78">
        <f t="shared" si="14"/>
        <v>2.7536607123542622</v>
      </c>
      <c r="H78">
        <f t="shared" si="14"/>
        <v>16.995189192602528</v>
      </c>
    </row>
    <row r="79" spans="1:8" x14ac:dyDescent="0.25">
      <c r="A79" s="1">
        <f>'4-2'!A79</f>
        <v>43633</v>
      </c>
      <c r="B79">
        <f>'4-2'!C79</f>
        <v>15.3</v>
      </c>
      <c r="C79" s="5">
        <f>'4-2'!P79</f>
        <v>26470794</v>
      </c>
      <c r="D79" s="6">
        <f t="shared" si="11"/>
        <v>0.10500000000000043</v>
      </c>
      <c r="E79">
        <f t="shared" si="12"/>
        <v>6.910167818361331E-3</v>
      </c>
      <c r="F79" s="7">
        <f t="shared" si="13"/>
        <v>6.8864020296333095E-3</v>
      </c>
      <c r="G79">
        <f t="shared" si="14"/>
        <v>2.7209664263687565</v>
      </c>
      <c r="H79">
        <f t="shared" si="14"/>
        <v>16.856144827501431</v>
      </c>
    </row>
    <row r="80" spans="1:8" x14ac:dyDescent="0.25">
      <c r="A80" s="1">
        <f>'4-2'!A80</f>
        <v>43640</v>
      </c>
      <c r="B80">
        <f>'4-2'!C80</f>
        <v>15.38</v>
      </c>
      <c r="C80" s="5">
        <f>'4-2'!P80</f>
        <v>16704260</v>
      </c>
      <c r="D80" s="6">
        <f t="shared" si="11"/>
        <v>8.0000000000000071E-2</v>
      </c>
      <c r="E80">
        <f t="shared" si="12"/>
        <v>5.2287581699346445E-3</v>
      </c>
      <c r="F80" s="7">
        <f t="shared" si="13"/>
        <v>5.2151356791081405E-3</v>
      </c>
      <c r="G80">
        <f t="shared" si="14"/>
        <v>2.7278528283983898</v>
      </c>
      <c r="H80">
        <f t="shared" si="14"/>
        <v>17.091552569975544</v>
      </c>
    </row>
    <row r="81" spans="1:8" x14ac:dyDescent="0.25">
      <c r="A81" s="1">
        <f>'4-2'!A81</f>
        <v>43647</v>
      </c>
      <c r="B81">
        <f>'4-2'!C81</f>
        <v>15.49</v>
      </c>
      <c r="C81" s="5">
        <f>'4-2'!P81</f>
        <v>18190419</v>
      </c>
      <c r="D81" s="6">
        <f t="shared" si="11"/>
        <v>0.10999999999999943</v>
      </c>
      <c r="E81">
        <f t="shared" si="12"/>
        <v>7.1521456436930706E-3</v>
      </c>
      <c r="F81" s="7">
        <f t="shared" si="13"/>
        <v>7.126690351279219E-3</v>
      </c>
      <c r="G81">
        <f t="shared" si="14"/>
        <v>2.733067964077498</v>
      </c>
      <c r="H81">
        <f t="shared" si="14"/>
        <v>16.631174334677468</v>
      </c>
    </row>
    <row r="82" spans="1:8" x14ac:dyDescent="0.25">
      <c r="A82" s="1">
        <f>'4-2'!A82</f>
        <v>43654</v>
      </c>
      <c r="B82">
        <f>'4-2'!C82</f>
        <v>15.255000000000001</v>
      </c>
      <c r="C82" s="5">
        <f>'4-2'!P82</f>
        <v>17466567</v>
      </c>
      <c r="D82" s="6">
        <f t="shared" si="11"/>
        <v>-0.23499999999999943</v>
      </c>
      <c r="E82">
        <f t="shared" si="12"/>
        <v>-1.5171078114912809E-2</v>
      </c>
      <c r="F82" s="7">
        <f t="shared" si="13"/>
        <v>-1.5287336260144002E-2</v>
      </c>
      <c r="G82">
        <f t="shared" si="14"/>
        <v>2.7401946544287772</v>
      </c>
      <c r="H82">
        <f t="shared" si="14"/>
        <v>16.716405584863427</v>
      </c>
    </row>
    <row r="83" spans="1:8" x14ac:dyDescent="0.25">
      <c r="A83" s="1">
        <f>'4-2'!A83</f>
        <v>43661</v>
      </c>
      <c r="B83">
        <f>'4-2'!C83</f>
        <v>15.1</v>
      </c>
      <c r="C83" s="5">
        <f>'4-2'!P83</f>
        <v>20573976</v>
      </c>
      <c r="D83" s="6">
        <f t="shared" si="11"/>
        <v>-0.15500000000000114</v>
      </c>
      <c r="E83">
        <f t="shared" si="12"/>
        <v>-1.0160603080957138E-2</v>
      </c>
      <c r="F83" s="7">
        <f t="shared" si="13"/>
        <v>-1.0212574347754355E-2</v>
      </c>
      <c r="G83">
        <f t="shared" si="14"/>
        <v>2.7249073181686332</v>
      </c>
      <c r="H83">
        <f t="shared" si="14"/>
        <v>16.675799154500012</v>
      </c>
    </row>
    <row r="84" spans="1:8" x14ac:dyDescent="0.25">
      <c r="A84" s="1">
        <f>'4-2'!A84</f>
        <v>43668</v>
      </c>
      <c r="B84">
        <f>'4-2'!C84</f>
        <v>14.8024</v>
      </c>
      <c r="C84" s="5">
        <f>'4-2'!P84</f>
        <v>15044495</v>
      </c>
      <c r="D84" s="6">
        <f t="shared" si="11"/>
        <v>-0.2975999999999992</v>
      </c>
      <c r="E84">
        <f t="shared" si="12"/>
        <v>-1.9708609271523125E-2</v>
      </c>
      <c r="F84" s="7">
        <f t="shared" si="13"/>
        <v>-1.9905414035509494E-2</v>
      </c>
      <c r="G84">
        <f t="shared" si="14"/>
        <v>2.7146947438208788</v>
      </c>
      <c r="H84">
        <f t="shared" si="14"/>
        <v>16.839537534151582</v>
      </c>
    </row>
    <row r="85" spans="1:8" x14ac:dyDescent="0.25">
      <c r="A85" s="1">
        <f>'4-2'!A85</f>
        <v>43675</v>
      </c>
      <c r="B85">
        <f>'4-2'!C85</f>
        <v>13.76</v>
      </c>
      <c r="C85" s="5">
        <f>'4-2'!P85</f>
        <v>50363581</v>
      </c>
      <c r="D85" s="6">
        <f t="shared" si="11"/>
        <v>-1.0424000000000007</v>
      </c>
      <c r="E85">
        <f t="shared" si="12"/>
        <v>-7.0421012808733766E-2</v>
      </c>
      <c r="F85" s="7">
        <f t="shared" si="13"/>
        <v>-7.3023497280171767E-2</v>
      </c>
      <c r="G85">
        <f t="shared" si="14"/>
        <v>2.6947893297853693</v>
      </c>
      <c r="H85">
        <f t="shared" si="14"/>
        <v>16.526522701514171</v>
      </c>
    </row>
    <row r="86" spans="1:8" x14ac:dyDescent="0.25">
      <c r="A86" s="1">
        <f>'4-2'!A86</f>
        <v>43682</v>
      </c>
      <c r="B86">
        <f>'4-2'!C86</f>
        <v>13.8588</v>
      </c>
      <c r="C86" s="5">
        <f>'4-2'!P86</f>
        <v>21776000</v>
      </c>
      <c r="D86" s="6">
        <f t="shared" si="11"/>
        <v>9.8800000000000665E-2</v>
      </c>
      <c r="E86">
        <f t="shared" si="12"/>
        <v>7.1802325581395831E-3</v>
      </c>
      <c r="F86" s="7">
        <f t="shared" si="13"/>
        <v>7.1545774217076641E-3</v>
      </c>
      <c r="G86">
        <f t="shared" si="14"/>
        <v>2.6217658325051976</v>
      </c>
      <c r="H86">
        <f t="shared" si="14"/>
        <v>17.734778872634603</v>
      </c>
    </row>
    <row r="87" spans="1:8" x14ac:dyDescent="0.25">
      <c r="A87" s="1">
        <f>'4-2'!A87</f>
        <v>43689</v>
      </c>
      <c r="B87">
        <f>'4-2'!C87</f>
        <v>13.21072</v>
      </c>
      <c r="C87" s="5">
        <f>'4-2'!P87</f>
        <v>38351294</v>
      </c>
      <c r="D87" s="6">
        <f t="shared" si="11"/>
        <v>-0.64808000000000021</v>
      </c>
      <c r="E87">
        <f t="shared" si="12"/>
        <v>-4.6763067509452493E-2</v>
      </c>
      <c r="F87" s="7">
        <f t="shared" si="13"/>
        <v>-4.7891788714456762E-2</v>
      </c>
      <c r="G87">
        <f t="shared" si="14"/>
        <v>2.6289204099269052</v>
      </c>
      <c r="H87">
        <f t="shared" si="14"/>
        <v>16.896319003873383</v>
      </c>
    </row>
    <row r="88" spans="1:8" x14ac:dyDescent="0.25">
      <c r="A88" s="1">
        <f>'4-2'!A88</f>
        <v>43696</v>
      </c>
      <c r="B88">
        <f>'4-2'!C88</f>
        <v>13.565</v>
      </c>
      <c r="C88" s="5">
        <f>'4-2'!P88</f>
        <v>46930931</v>
      </c>
      <c r="D88" s="6">
        <f t="shared" si="11"/>
        <v>0.35427999999999926</v>
      </c>
      <c r="E88">
        <f t="shared" si="12"/>
        <v>2.6817614785568027E-2</v>
      </c>
      <c r="F88" s="7">
        <f t="shared" si="13"/>
        <v>2.6464324898446634E-2</v>
      </c>
      <c r="G88">
        <f t="shared" si="14"/>
        <v>2.5810286212124485</v>
      </c>
      <c r="H88">
        <f t="shared" si="14"/>
        <v>17.462298827059666</v>
      </c>
    </row>
    <row r="89" spans="1:8" x14ac:dyDescent="0.25">
      <c r="A89" s="1">
        <f>'4-2'!A89</f>
        <v>43703</v>
      </c>
      <c r="B89">
        <f>'4-2'!C89</f>
        <v>13.7021</v>
      </c>
      <c r="C89" s="5">
        <f>'4-2'!P89</f>
        <v>26980092</v>
      </c>
      <c r="D89" s="6">
        <f t="shared" si="11"/>
        <v>0.13710000000000022</v>
      </c>
      <c r="E89">
        <f t="shared" si="12"/>
        <v>1.0106892738665701E-2</v>
      </c>
      <c r="F89" s="7">
        <f t="shared" si="13"/>
        <v>1.0056159647822138E-2</v>
      </c>
      <c r="G89">
        <f t="shared" si="14"/>
        <v>2.6074929461108951</v>
      </c>
      <c r="H89">
        <f t="shared" si="14"/>
        <v>17.66418752563051</v>
      </c>
    </row>
    <row r="90" spans="1:8" x14ac:dyDescent="0.25">
      <c r="A90" s="1">
        <f>'4-2'!A90</f>
        <v>43710</v>
      </c>
      <c r="B90">
        <f>'4-2'!C90</f>
        <v>14.28</v>
      </c>
      <c r="C90" s="5">
        <f>'4-2'!P90</f>
        <v>19445262</v>
      </c>
      <c r="D90" s="6">
        <f t="shared" si="11"/>
        <v>0.57789999999999964</v>
      </c>
      <c r="E90">
        <f t="shared" si="12"/>
        <v>4.217601681494075E-2</v>
      </c>
      <c r="F90" s="7">
        <f t="shared" si="13"/>
        <v>4.1310851152720929E-2</v>
      </c>
      <c r="G90">
        <f t="shared" si="14"/>
        <v>2.6175491057587172</v>
      </c>
      <c r="H90">
        <f t="shared" si="14"/>
        <v>17.110609818671353</v>
      </c>
    </row>
    <row r="91" spans="1:8" x14ac:dyDescent="0.25">
      <c r="A91" s="1">
        <f>'4-2'!A91</f>
        <v>43717</v>
      </c>
      <c r="B91">
        <f>'4-2'!C91</f>
        <v>14.805870000000001</v>
      </c>
      <c r="C91" s="5">
        <f>'4-2'!P91</f>
        <v>12368782</v>
      </c>
      <c r="D91" s="6">
        <f t="shared" si="11"/>
        <v>0.52587000000000117</v>
      </c>
      <c r="E91">
        <f t="shared" si="12"/>
        <v>3.6825630252100922E-2</v>
      </c>
      <c r="F91" s="7">
        <f t="shared" si="13"/>
        <v>3.6163766846688539E-2</v>
      </c>
      <c r="G91">
        <f t="shared" si="14"/>
        <v>2.6588599569114382</v>
      </c>
      <c r="H91">
        <f t="shared" si="14"/>
        <v>16.783113999381957</v>
      </c>
    </row>
    <row r="92" spans="1:8" x14ac:dyDescent="0.25">
      <c r="A92" s="1">
        <f>'4-2'!A92</f>
        <v>43724</v>
      </c>
      <c r="B92">
        <f>'4-2'!C92</f>
        <v>14.83548</v>
      </c>
      <c r="C92" s="5">
        <f>'4-2'!P92</f>
        <v>19007877</v>
      </c>
      <c r="D92" s="6">
        <f t="shared" si="11"/>
        <v>2.9609999999999914E-2</v>
      </c>
      <c r="E92">
        <f t="shared" si="12"/>
        <v>1.9998824790437787E-3</v>
      </c>
      <c r="F92" s="7">
        <f t="shared" si="13"/>
        <v>1.9978853762827598E-3</v>
      </c>
      <c r="G92">
        <f t="shared" si="14"/>
        <v>2.6950237237581267</v>
      </c>
      <c r="H92">
        <f t="shared" si="14"/>
        <v>16.330686275494902</v>
      </c>
    </row>
    <row r="93" spans="1:8" x14ac:dyDescent="0.25">
      <c r="A93" s="1">
        <f>'4-2'!A93</f>
        <v>43731</v>
      </c>
      <c r="B93">
        <f>'4-2'!C93</f>
        <v>14.345000000000001</v>
      </c>
      <c r="C93" s="5">
        <f>'4-2'!P93</f>
        <v>20872691</v>
      </c>
      <c r="D93" s="6">
        <f t="shared" si="11"/>
        <v>-0.49047999999999981</v>
      </c>
      <c r="E93">
        <f t="shared" si="12"/>
        <v>-3.3061282816599112E-2</v>
      </c>
      <c r="F93" s="7">
        <f t="shared" si="13"/>
        <v>-3.3620159701081231E-2</v>
      </c>
      <c r="G93">
        <f t="shared" si="14"/>
        <v>2.6970216091344095</v>
      </c>
      <c r="H93">
        <f t="shared" si="14"/>
        <v>16.760364030163977</v>
      </c>
    </row>
    <row r="94" spans="1:8" x14ac:dyDescent="0.25">
      <c r="A94" s="1">
        <f>'4-2'!A94</f>
        <v>43738</v>
      </c>
      <c r="B94">
        <f>'4-2'!C94</f>
        <v>13.948499999999999</v>
      </c>
      <c r="C94" s="5">
        <f>'4-2'!P94</f>
        <v>13841171</v>
      </c>
      <c r="D94" s="6">
        <f t="shared" si="11"/>
        <v>-0.39650000000000141</v>
      </c>
      <c r="E94">
        <f t="shared" si="12"/>
        <v>-2.7640292784942587E-2</v>
      </c>
      <c r="F94" s="7">
        <f t="shared" si="13"/>
        <v>-2.8029473829103591E-2</v>
      </c>
      <c r="G94">
        <f t="shared" si="14"/>
        <v>2.6634014494333282</v>
      </c>
      <c r="H94">
        <f t="shared" si="14"/>
        <v>16.853952211804927</v>
      </c>
    </row>
    <row r="95" spans="1:8" x14ac:dyDescent="0.25">
      <c r="A95" s="1">
        <f>'4-2'!A95</f>
        <v>43745</v>
      </c>
      <c r="B95">
        <f>'4-2'!C95</f>
        <v>14.51</v>
      </c>
      <c r="C95" s="5">
        <f>'4-2'!P95</f>
        <v>14453702</v>
      </c>
      <c r="D95" s="6">
        <f t="shared" si="11"/>
        <v>0.56150000000000055</v>
      </c>
      <c r="E95">
        <f t="shared" si="12"/>
        <v>4.0255224576119339E-2</v>
      </c>
      <c r="F95" s="7">
        <f t="shared" si="13"/>
        <v>3.9466091291871841E-2</v>
      </c>
      <c r="G95">
        <f t="shared" si="14"/>
        <v>2.6353719756042246</v>
      </c>
      <c r="H95">
        <f t="shared" si="14"/>
        <v>16.443158114401179</v>
      </c>
    </row>
    <row r="96" spans="1:8" x14ac:dyDescent="0.25">
      <c r="A96" s="1">
        <f>'4-2'!A96</f>
        <v>43752</v>
      </c>
      <c r="B96">
        <f>'4-2'!C96</f>
        <v>14.775</v>
      </c>
      <c r="C96" s="5">
        <f>'4-2'!P96</f>
        <v>15481456</v>
      </c>
      <c r="D96" s="6">
        <f t="shared" si="11"/>
        <v>0.26500000000000057</v>
      </c>
      <c r="E96">
        <f t="shared" si="12"/>
        <v>1.8263266712612032E-2</v>
      </c>
      <c r="F96" s="7">
        <f t="shared" si="13"/>
        <v>1.8098496396065311E-2</v>
      </c>
      <c r="G96">
        <f t="shared" si="14"/>
        <v>2.6748380668960965</v>
      </c>
      <c r="H96">
        <f t="shared" si="14"/>
        <v>16.486461133482322</v>
      </c>
    </row>
    <row r="97" spans="1:8" x14ac:dyDescent="0.25">
      <c r="A97" s="1">
        <f>'4-2'!A97</f>
        <v>43759</v>
      </c>
      <c r="B97">
        <f>'4-2'!C97</f>
        <v>15.0997</v>
      </c>
      <c r="C97" s="5">
        <f>'4-2'!P97</f>
        <v>18279042</v>
      </c>
      <c r="D97" s="6">
        <f t="shared" si="11"/>
        <v>0.32469999999999999</v>
      </c>
      <c r="E97">
        <f t="shared" si="12"/>
        <v>2.1976311336717427E-2</v>
      </c>
      <c r="F97" s="7">
        <f t="shared" si="13"/>
        <v>2.1738312781685476E-2</v>
      </c>
      <c r="G97">
        <f t="shared" si="14"/>
        <v>2.6929365632921618</v>
      </c>
      <c r="H97">
        <f t="shared" si="14"/>
        <v>16.555153478550331</v>
      </c>
    </row>
    <row r="98" spans="1:8" x14ac:dyDescent="0.25">
      <c r="A98" s="1">
        <f>'4-2'!A98</f>
        <v>43766</v>
      </c>
      <c r="B98">
        <f>'4-2'!C98</f>
        <v>14.94</v>
      </c>
      <c r="C98" s="5">
        <f>'4-2'!P98</f>
        <v>14284735</v>
      </c>
      <c r="D98" s="6">
        <f t="shared" si="11"/>
        <v>-0.15970000000000084</v>
      </c>
      <c r="E98">
        <f t="shared" si="12"/>
        <v>-1.0576369066935161E-2</v>
      </c>
      <c r="F98" s="7">
        <f t="shared" si="13"/>
        <v>-1.0632696369175854E-2</v>
      </c>
      <c r="G98">
        <f t="shared" si="14"/>
        <v>2.7146748760738473</v>
      </c>
      <c r="H98">
        <f t="shared" si="14"/>
        <v>16.721265715614795</v>
      </c>
    </row>
    <row r="99" spans="1:8" x14ac:dyDescent="0.25">
      <c r="A99" s="1">
        <f>'4-2'!A99</f>
        <v>43773</v>
      </c>
      <c r="B99">
        <f>'4-2'!C99</f>
        <v>15.09065</v>
      </c>
      <c r="C99" s="5">
        <f>'4-2'!P99</f>
        <v>12362771</v>
      </c>
      <c r="D99" s="6">
        <f t="shared" si="11"/>
        <v>0.15065000000000062</v>
      </c>
      <c r="E99">
        <f t="shared" si="12"/>
        <v>1.0083668005354793E-2</v>
      </c>
      <c r="F99" s="7">
        <f t="shared" si="13"/>
        <v>1.0033167031418877E-2</v>
      </c>
      <c r="G99">
        <f t="shared" si="14"/>
        <v>2.7040421797046714</v>
      </c>
      <c r="H99">
        <f t="shared" si="14"/>
        <v>16.474702042547392</v>
      </c>
    </row>
    <row r="100" spans="1:8" x14ac:dyDescent="0.25">
      <c r="A100" s="1">
        <f>'4-2'!A100</f>
        <v>43780</v>
      </c>
      <c r="B100">
        <f>'4-2'!C100</f>
        <v>15.099919999999999</v>
      </c>
      <c r="C100" s="5">
        <f>'4-2'!P100</f>
        <v>16195917</v>
      </c>
      <c r="D100" s="6">
        <f t="shared" si="11"/>
        <v>9.2699999999990013E-3</v>
      </c>
      <c r="E100">
        <f t="shared" si="12"/>
        <v>6.1428765493858788E-4</v>
      </c>
      <c r="F100" s="7">
        <f t="shared" si="13"/>
        <v>6.1409905750853255E-4</v>
      </c>
      <c r="G100">
        <f t="shared" si="14"/>
        <v>2.7140753467360903</v>
      </c>
      <c r="H100">
        <f t="shared" si="14"/>
        <v>16.330200175805299</v>
      </c>
    </row>
    <row r="101" spans="1:8" x14ac:dyDescent="0.25">
      <c r="A101" s="1">
        <f>'4-2'!A101</f>
        <v>43787</v>
      </c>
      <c r="B101">
        <f>'4-2'!C101</f>
        <v>15.12045</v>
      </c>
      <c r="C101" s="5">
        <f>'4-2'!P101</f>
        <v>12093928</v>
      </c>
      <c r="D101" s="6">
        <f t="shared" si="11"/>
        <v>2.0530000000000825E-2</v>
      </c>
      <c r="E101">
        <f t="shared" si="12"/>
        <v>1.3596098522376825E-3</v>
      </c>
      <c r="F101" s="7">
        <f t="shared" si="13"/>
        <v>1.358686419673294E-3</v>
      </c>
      <c r="G101">
        <f t="shared" si="14"/>
        <v>2.7146894457935988</v>
      </c>
      <c r="H101">
        <f t="shared" si="14"/>
        <v>16.600269731398903</v>
      </c>
    </row>
    <row r="102" spans="1:8" x14ac:dyDescent="0.25">
      <c r="A102" s="1">
        <f>'4-2'!A102</f>
        <v>43794</v>
      </c>
      <c r="B102">
        <f>'4-2'!C102</f>
        <v>14.615</v>
      </c>
      <c r="C102" s="5">
        <f>'4-2'!P102</f>
        <v>21231211</v>
      </c>
      <c r="D102" s="6">
        <f t="shared" si="11"/>
        <v>-0.50544999999999973</v>
      </c>
      <c r="E102">
        <f t="shared" si="12"/>
        <v>-3.3428237916199567E-2</v>
      </c>
      <c r="F102" s="7">
        <f t="shared" si="13"/>
        <v>-3.3999733650063035E-2</v>
      </c>
      <c r="G102">
        <f t="shared" si="14"/>
        <v>2.7160481322132721</v>
      </c>
      <c r="H102">
        <f t="shared" si="14"/>
        <v>16.308214066432267</v>
      </c>
    </row>
    <row r="103" spans="1:8" x14ac:dyDescent="0.25">
      <c r="A103" s="1">
        <f>'4-2'!A103</f>
        <v>43801</v>
      </c>
      <c r="B103">
        <f>'4-2'!C103</f>
        <v>14.89</v>
      </c>
      <c r="C103" s="5">
        <f>'4-2'!P103</f>
        <v>18250556</v>
      </c>
      <c r="D103" s="6">
        <f t="shared" si="11"/>
        <v>0.27500000000000036</v>
      </c>
      <c r="E103">
        <f t="shared" si="12"/>
        <v>1.8816284639069474E-2</v>
      </c>
      <c r="F103" s="7">
        <f t="shared" si="13"/>
        <v>1.8641448132708405E-2</v>
      </c>
      <c r="G103">
        <f t="shared" si="14"/>
        <v>2.6820483985632091</v>
      </c>
      <c r="H103">
        <f t="shared" si="14"/>
        <v>16.87098287397442</v>
      </c>
    </row>
    <row r="104" spans="1:8" x14ac:dyDescent="0.25">
      <c r="A104" s="1">
        <f>'4-2'!A104</f>
        <v>43808</v>
      </c>
      <c r="B104">
        <f>'4-2'!C104</f>
        <v>15.5</v>
      </c>
      <c r="C104" s="5">
        <f>'4-2'!P104</f>
        <v>26462114</v>
      </c>
      <c r="D104" s="6">
        <f t="shared" si="11"/>
        <v>0.60999999999999943</v>
      </c>
      <c r="E104">
        <f t="shared" si="12"/>
        <v>4.0967092008059057E-2</v>
      </c>
      <c r="F104" s="7">
        <f t="shared" si="13"/>
        <v>4.0150177229283379E-2</v>
      </c>
      <c r="G104">
        <f t="shared" si="14"/>
        <v>2.7006898466959175</v>
      </c>
      <c r="H104">
        <f t="shared" si="14"/>
        <v>16.719706103282128</v>
      </c>
    </row>
    <row r="105" spans="1:8" x14ac:dyDescent="0.25">
      <c r="A105" s="1">
        <f>'4-2'!A105</f>
        <v>43815</v>
      </c>
      <c r="B105">
        <f>'4-2'!C105</f>
        <v>15.97</v>
      </c>
      <c r="C105" s="5">
        <f>'4-2'!P105</f>
        <v>21643879</v>
      </c>
      <c r="D105" s="6">
        <f t="shared" si="11"/>
        <v>0.47000000000000064</v>
      </c>
      <c r="E105">
        <f t="shared" si="12"/>
        <v>3.0322580645161332E-2</v>
      </c>
      <c r="F105" s="7">
        <f t="shared" si="13"/>
        <v>2.9871938301720302E-2</v>
      </c>
      <c r="G105">
        <f t="shared" si="14"/>
        <v>2.7408400239252009</v>
      </c>
      <c r="H105">
        <f t="shared" si="14"/>
        <v>17.091224607639607</v>
      </c>
    </row>
    <row r="106" spans="1:8" x14ac:dyDescent="0.25">
      <c r="A106" s="1">
        <f>'4-2'!A106</f>
        <v>43822</v>
      </c>
      <c r="B106">
        <f>'4-2'!C106</f>
        <v>16.392869999999998</v>
      </c>
      <c r="C106" s="5">
        <f>'4-2'!P106</f>
        <v>5764578</v>
      </c>
      <c r="D106" s="6">
        <f t="shared" si="11"/>
        <v>0.42286999999999786</v>
      </c>
      <c r="E106">
        <f t="shared" si="12"/>
        <v>2.6479023168440693E-2</v>
      </c>
      <c r="F106" s="7">
        <f t="shared" si="13"/>
        <v>2.6134521971838076E-2</v>
      </c>
      <c r="G106">
        <f t="shared" si="14"/>
        <v>2.7707119622269212</v>
      </c>
      <c r="H106">
        <f t="shared" si="14"/>
        <v>16.890233247265268</v>
      </c>
    </row>
    <row r="107" spans="1:8" x14ac:dyDescent="0.25">
      <c r="A107" s="1">
        <f>'4-2'!A107</f>
        <v>43829</v>
      </c>
      <c r="B107">
        <f>'4-2'!C107</f>
        <v>16.510000000000002</v>
      </c>
      <c r="C107" s="5">
        <f>'4-2'!P107</f>
        <v>25551476</v>
      </c>
      <c r="D107" s="6">
        <f t="shared" si="11"/>
        <v>0.11713000000000306</v>
      </c>
      <c r="E107">
        <f t="shared" si="12"/>
        <v>7.1451795811229559E-3</v>
      </c>
      <c r="F107" s="7">
        <f t="shared" si="13"/>
        <v>7.1197737332773237E-3</v>
      </c>
      <c r="G107">
        <f t="shared" si="14"/>
        <v>2.7968464841987593</v>
      </c>
      <c r="H107">
        <f t="shared" si="14"/>
        <v>15.567242508659099</v>
      </c>
    </row>
    <row r="108" spans="1:8" x14ac:dyDescent="0.25">
      <c r="A108" s="1">
        <f>'4-2'!A108</f>
        <v>43836</v>
      </c>
      <c r="B108">
        <f>'4-2'!C108</f>
        <v>16.953399999999998</v>
      </c>
      <c r="C108" s="5">
        <f>'4-2'!P108</f>
        <v>16620911</v>
      </c>
      <c r="D108" s="6">
        <f t="shared" si="11"/>
        <v>0.44339999999999691</v>
      </c>
      <c r="E108">
        <f t="shared" si="12"/>
        <v>2.6856450635978007E-2</v>
      </c>
      <c r="F108" s="7">
        <f t="shared" si="13"/>
        <v>2.6502145749446093E-2</v>
      </c>
      <c r="G108">
        <f t="shared" si="14"/>
        <v>2.8039662579320366</v>
      </c>
      <c r="H108">
        <f t="shared" si="14"/>
        <v>17.056205642025652</v>
      </c>
    </row>
    <row r="109" spans="1:8" x14ac:dyDescent="0.25">
      <c r="A109" s="1">
        <f>'4-2'!A109</f>
        <v>43843</v>
      </c>
      <c r="B109">
        <f>'4-2'!C109</f>
        <v>17.225000000000001</v>
      </c>
      <c r="C109" s="5">
        <f>'4-2'!P109</f>
        <v>29919572</v>
      </c>
      <c r="D109" s="6">
        <f t="shared" si="11"/>
        <v>0.27160000000000295</v>
      </c>
      <c r="E109">
        <f t="shared" si="12"/>
        <v>1.602038529144614E-2</v>
      </c>
      <c r="F109" s="7">
        <f t="shared" si="13"/>
        <v>1.5893413218239782E-2</v>
      </c>
      <c r="G109">
        <f t="shared" si="14"/>
        <v>2.8304684036814827</v>
      </c>
      <c r="H109">
        <f t="shared" si="14"/>
        <v>16.626172159367108</v>
      </c>
    </row>
    <row r="110" spans="1:8" x14ac:dyDescent="0.25">
      <c r="A110" s="1">
        <f>'4-2'!A110</f>
        <v>43850</v>
      </c>
      <c r="B110">
        <f>'4-2'!C110</f>
        <v>17.214469999999999</v>
      </c>
      <c r="C110" s="5">
        <f>'4-2'!P110</f>
        <v>18322007</v>
      </c>
      <c r="D110" s="6">
        <f t="shared" si="11"/>
        <v>-1.0530000000002815E-2</v>
      </c>
      <c r="E110">
        <f t="shared" si="12"/>
        <v>-6.1132075471714451E-4</v>
      </c>
      <c r="F110" s="7">
        <f t="shared" si="13"/>
        <v>-6.1150768743756245E-4</v>
      </c>
      <c r="G110">
        <f t="shared" si="14"/>
        <v>2.8463618168997225</v>
      </c>
      <c r="H110">
        <f t="shared" si="14"/>
        <v>17.214023406155402</v>
      </c>
    </row>
    <row r="111" spans="1:8" x14ac:dyDescent="0.25">
      <c r="A111" s="1">
        <f>'4-2'!A111</f>
        <v>43857</v>
      </c>
      <c r="B111">
        <f>'4-2'!C111</f>
        <v>16</v>
      </c>
      <c r="C111" s="5">
        <f>'4-2'!P111</f>
        <v>22014776</v>
      </c>
      <c r="D111" s="6">
        <f t="shared" si="11"/>
        <v>-1.2144699999999986</v>
      </c>
      <c r="E111">
        <f t="shared" si="12"/>
        <v>-7.0549369222520281E-2</v>
      </c>
      <c r="F111" s="7">
        <f t="shared" si="13"/>
        <v>-7.3161586972503745E-2</v>
      </c>
      <c r="G111">
        <f t="shared" si="14"/>
        <v>2.8457503092122849</v>
      </c>
      <c r="H111">
        <f t="shared" si="14"/>
        <v>16.723613463611578</v>
      </c>
    </row>
    <row r="112" spans="1:8" x14ac:dyDescent="0.25">
      <c r="A112" s="1">
        <f>'4-2'!A112</f>
        <v>43864</v>
      </c>
      <c r="B112">
        <f>'4-2'!C112</f>
        <v>15.887449999999999</v>
      </c>
      <c r="C112" s="5">
        <f>'4-2'!P112</f>
        <v>21968933</v>
      </c>
      <c r="D112" s="6">
        <f t="shared" si="11"/>
        <v>-0.11255000000000059</v>
      </c>
      <c r="E112">
        <f t="shared" si="12"/>
        <v>-7.0343750000000371E-3</v>
      </c>
      <c r="F112" s="7">
        <f t="shared" si="13"/>
        <v>-7.0592328574066165E-3</v>
      </c>
      <c r="G112">
        <f t="shared" si="14"/>
        <v>2.7725887222397811</v>
      </c>
      <c r="H112">
        <f t="shared" si="14"/>
        <v>16.907224422239462</v>
      </c>
    </row>
    <row r="113" spans="1:8" x14ac:dyDescent="0.25">
      <c r="A113" s="1">
        <f>'4-2'!A113</f>
        <v>43871</v>
      </c>
      <c r="B113">
        <f>'4-2'!C113</f>
        <v>15.9</v>
      </c>
      <c r="C113" s="5">
        <f>'4-2'!P113</f>
        <v>22706442</v>
      </c>
      <c r="D113" s="6">
        <f t="shared" si="11"/>
        <v>1.2550000000000949E-2</v>
      </c>
      <c r="E113">
        <f t="shared" si="12"/>
        <v>7.8993167563082495E-4</v>
      </c>
      <c r="F113" s="7">
        <f t="shared" si="13"/>
        <v>7.8961984381153982E-4</v>
      </c>
      <c r="G113">
        <f t="shared" si="14"/>
        <v>2.7655294893823745</v>
      </c>
      <c r="H113">
        <f t="shared" si="14"/>
        <v>16.905139876954742</v>
      </c>
    </row>
    <row r="114" spans="1:8" x14ac:dyDescent="0.25">
      <c r="A114" s="1">
        <f>'4-2'!A114</f>
        <v>43878</v>
      </c>
      <c r="B114">
        <f>'4-2'!C114</f>
        <v>15.83</v>
      </c>
      <c r="C114" s="5">
        <f>'4-2'!P114</f>
        <v>13891592</v>
      </c>
      <c r="D114" s="6">
        <f t="shared" si="11"/>
        <v>-7.0000000000000284E-2</v>
      </c>
      <c r="E114">
        <f t="shared" si="12"/>
        <v>-4.4025157232704584E-3</v>
      </c>
      <c r="F114" s="7">
        <f t="shared" si="13"/>
        <v>-4.4122353332651798E-3</v>
      </c>
      <c r="G114">
        <f t="shared" si="14"/>
        <v>2.7663191092261861</v>
      </c>
      <c r="H114">
        <f t="shared" si="14"/>
        <v>16.938159230737533</v>
      </c>
    </row>
    <row r="115" spans="1:8" x14ac:dyDescent="0.25">
      <c r="A115" s="1">
        <f>'4-2'!A115</f>
        <v>43885</v>
      </c>
      <c r="B115">
        <f>'4-2'!C115</f>
        <v>14.065</v>
      </c>
      <c r="C115" s="5">
        <f>'4-2'!P115</f>
        <v>31879085</v>
      </c>
      <c r="D115" s="6">
        <f t="shared" si="11"/>
        <v>-1.7650000000000006</v>
      </c>
      <c r="E115">
        <f t="shared" si="12"/>
        <v>-0.11149715729627294</v>
      </c>
      <c r="F115" s="7">
        <f t="shared" si="13"/>
        <v>-0.11821743195110068</v>
      </c>
      <c r="G115">
        <f t="shared" si="14"/>
        <v>2.7619068738929209</v>
      </c>
      <c r="H115">
        <f t="shared" si="14"/>
        <v>16.446794322993561</v>
      </c>
    </row>
    <row r="116" spans="1:8" x14ac:dyDescent="0.25">
      <c r="A116" s="1">
        <f>'4-2'!A116</f>
        <v>43892</v>
      </c>
      <c r="B116">
        <f>'4-2'!C116</f>
        <v>13.1228</v>
      </c>
      <c r="C116" s="5">
        <f>'4-2'!P116</f>
        <v>41591762</v>
      </c>
      <c r="D116" s="6">
        <f t="shared" si="11"/>
        <v>-0.9421999999999997</v>
      </c>
      <c r="E116">
        <f t="shared" si="12"/>
        <v>-6.6988979736935642E-2</v>
      </c>
      <c r="F116" s="7">
        <f t="shared" si="13"/>
        <v>-6.9338266561394413E-2</v>
      </c>
      <c r="G116">
        <f t="shared" si="14"/>
        <v>2.6436894419418202</v>
      </c>
      <c r="H116">
        <f t="shared" si="14"/>
        <v>17.277460710094221</v>
      </c>
    </row>
    <row r="117" spans="1:8" x14ac:dyDescent="0.25">
      <c r="A117" s="1">
        <f>'4-2'!A117</f>
        <v>43899</v>
      </c>
      <c r="B117">
        <f>'4-2'!C117</f>
        <v>10.8</v>
      </c>
      <c r="C117" s="5">
        <f>'4-2'!P117</f>
        <v>73789444.75</v>
      </c>
      <c r="D117" s="6">
        <f t="shared" si="11"/>
        <v>-2.3227999999999991</v>
      </c>
      <c r="E117">
        <f t="shared" si="12"/>
        <v>-0.17700490748925526</v>
      </c>
      <c r="F117" s="7">
        <f t="shared" si="13"/>
        <v>-0.19480504125025178</v>
      </c>
      <c r="G117">
        <f t="shared" si="14"/>
        <v>2.5743511753804258</v>
      </c>
      <c r="H117">
        <f t="shared" si="14"/>
        <v>17.543412676775038</v>
      </c>
    </row>
    <row r="118" spans="1:8" x14ac:dyDescent="0.25">
      <c r="A118" s="1">
        <f>'4-2'!A118</f>
        <v>43906</v>
      </c>
      <c r="B118">
        <f>'4-2'!C118</f>
        <v>9.7200000000000006</v>
      </c>
      <c r="C118" s="5">
        <f>'4-2'!P118</f>
        <v>69835660</v>
      </c>
      <c r="D118" s="6">
        <f t="shared" si="11"/>
        <v>-1.08</v>
      </c>
      <c r="E118">
        <f t="shared" si="12"/>
        <v>-0.1</v>
      </c>
      <c r="F118" s="7">
        <f t="shared" si="13"/>
        <v>-0.10536051565782634</v>
      </c>
      <c r="G118">
        <f t="shared" si="14"/>
        <v>2.379546134130174</v>
      </c>
      <c r="H118">
        <f t="shared" si="14"/>
        <v>18.116726254273889</v>
      </c>
    </row>
    <row r="119" spans="1:8" x14ac:dyDescent="0.25">
      <c r="A119" s="1">
        <f>'4-2'!A119</f>
        <v>43913</v>
      </c>
      <c r="B119">
        <f>'4-2'!C119</f>
        <v>8.9640000000000004</v>
      </c>
      <c r="C119" s="5">
        <f>'4-2'!P119</f>
        <v>43416510</v>
      </c>
      <c r="D119" s="6">
        <f t="shared" si="11"/>
        <v>-0.75600000000000023</v>
      </c>
      <c r="E119">
        <f t="shared" si="12"/>
        <v>-7.7777777777777793E-2</v>
      </c>
      <c r="F119" s="7">
        <f t="shared" si="13"/>
        <v>-8.0969062533667202E-2</v>
      </c>
      <c r="G119">
        <f t="shared" si="14"/>
        <v>2.2741856184723477</v>
      </c>
      <c r="H119">
        <f t="shared" si="14"/>
        <v>18.061655325525777</v>
      </c>
    </row>
    <row r="120" spans="1:8" x14ac:dyDescent="0.25">
      <c r="A120" s="1">
        <f>'4-2'!A120</f>
        <v>43920</v>
      </c>
      <c r="B120">
        <f>'4-2'!C120</f>
        <v>9.5943000000000005</v>
      </c>
      <c r="C120" s="5">
        <f>'4-2'!P120</f>
        <v>34120875</v>
      </c>
      <c r="D120" s="6">
        <f t="shared" si="11"/>
        <v>0.63030000000000008</v>
      </c>
      <c r="E120">
        <f t="shared" si="12"/>
        <v>7.0314591700133877E-2</v>
      </c>
      <c r="F120" s="7">
        <f t="shared" si="13"/>
        <v>6.7952616195774418E-2</v>
      </c>
      <c r="G120">
        <f t="shared" si="14"/>
        <v>2.1932165559386805</v>
      </c>
      <c r="H120">
        <f t="shared" si="14"/>
        <v>17.586350341477832</v>
      </c>
    </row>
    <row r="121" spans="1:8" x14ac:dyDescent="0.25">
      <c r="A121" s="1">
        <f>'4-2'!A121</f>
        <v>43927</v>
      </c>
      <c r="B121">
        <f>'4-2'!C121</f>
        <v>10.93</v>
      </c>
      <c r="C121" s="5">
        <f>'4-2'!P121</f>
        <v>20747351</v>
      </c>
      <c r="D121" s="6">
        <f t="shared" si="11"/>
        <v>1.3356999999999992</v>
      </c>
      <c r="E121">
        <f t="shared" si="12"/>
        <v>0.1392180774001229</v>
      </c>
      <c r="F121" s="7">
        <f t="shared" si="13"/>
        <v>0.1303421300539922</v>
      </c>
      <c r="G121">
        <f t="shared" si="14"/>
        <v>2.2611691721344549</v>
      </c>
      <c r="H121">
        <f t="shared" si="14"/>
        <v>17.345419925042048</v>
      </c>
    </row>
    <row r="122" spans="1:8" x14ac:dyDescent="0.25">
      <c r="A122" s="1">
        <f>'4-2'!A122</f>
        <v>43934</v>
      </c>
      <c r="B122">
        <f>'4-2'!C122</f>
        <v>10.33</v>
      </c>
      <c r="C122" s="5">
        <f>'4-2'!P122</f>
        <v>36186370</v>
      </c>
      <c r="D122" s="6">
        <f t="shared" si="11"/>
        <v>-0.59999999999999964</v>
      </c>
      <c r="E122">
        <f t="shared" si="12"/>
        <v>-5.4894784995425404E-2</v>
      </c>
      <c r="F122" s="7">
        <f t="shared" si="13"/>
        <v>-5.6459019056899873E-2</v>
      </c>
      <c r="G122">
        <f t="shared" si="14"/>
        <v>2.3915113021884471</v>
      </c>
      <c r="H122">
        <f t="shared" si="14"/>
        <v>16.847929133840807</v>
      </c>
    </row>
    <row r="123" spans="1:8" x14ac:dyDescent="0.25">
      <c r="A123" s="1">
        <f>'4-2'!A123</f>
        <v>43941</v>
      </c>
      <c r="B123">
        <f>'4-2'!C123</f>
        <v>10.1</v>
      </c>
      <c r="C123" s="5">
        <f>'4-2'!P123</f>
        <v>22229052</v>
      </c>
      <c r="D123" s="6">
        <f t="shared" si="11"/>
        <v>-0.23000000000000043</v>
      </c>
      <c r="E123">
        <f t="shared" si="12"/>
        <v>-2.2265246853823854E-2</v>
      </c>
      <c r="F123" s="7">
        <f t="shared" si="13"/>
        <v>-2.2516859284333446E-2</v>
      </c>
      <c r="G123">
        <f t="shared" si="14"/>
        <v>2.3350522831315472</v>
      </c>
      <c r="H123">
        <f t="shared" si="14"/>
        <v>17.404193086557779</v>
      </c>
    </row>
    <row r="124" spans="1:8" x14ac:dyDescent="0.25">
      <c r="A124" s="1">
        <f>'4-2'!A124</f>
        <v>43948</v>
      </c>
      <c r="B124">
        <f>'4-2'!C124</f>
        <v>10.39</v>
      </c>
      <c r="C124" s="5">
        <f>'4-2'!P124</f>
        <v>21196287</v>
      </c>
      <c r="D124" s="6">
        <f t="shared" si="11"/>
        <v>0.29000000000000092</v>
      </c>
      <c r="E124">
        <f t="shared" si="12"/>
        <v>2.8712871287128804E-2</v>
      </c>
      <c r="F124" s="7">
        <f t="shared" si="13"/>
        <v>2.8308381263922211E-2</v>
      </c>
      <c r="G124">
        <f t="shared" si="14"/>
        <v>2.3125354238472138</v>
      </c>
      <c r="H124">
        <f t="shared" si="14"/>
        <v>16.916910639956829</v>
      </c>
    </row>
    <row r="125" spans="1:8" x14ac:dyDescent="0.25">
      <c r="A125" s="1">
        <f>'4-2'!A125</f>
        <v>43955</v>
      </c>
      <c r="B125">
        <f>'4-2'!C125</f>
        <v>10.565</v>
      </c>
      <c r="C125" s="5">
        <f>'4-2'!P125</f>
        <v>12418481</v>
      </c>
      <c r="D125" s="6">
        <f t="shared" si="11"/>
        <v>0.17499999999999893</v>
      </c>
      <c r="E125">
        <f t="shared" si="12"/>
        <v>1.6843118383060532E-2</v>
      </c>
      <c r="F125" s="7">
        <f t="shared" si="13"/>
        <v>1.6702845956884094E-2</v>
      </c>
      <c r="G125">
        <f t="shared" si="14"/>
        <v>2.340843805111136</v>
      </c>
      <c r="H125">
        <f t="shared" si="14"/>
        <v>16.869336582793743</v>
      </c>
    </row>
    <row r="126" spans="1:8" x14ac:dyDescent="0.25">
      <c r="A126" s="1">
        <f>'4-2'!A126</f>
        <v>43962</v>
      </c>
      <c r="B126">
        <f>'4-2'!C126</f>
        <v>9.9779999999999998</v>
      </c>
      <c r="C126" s="5">
        <f>'4-2'!P126</f>
        <v>24231690</v>
      </c>
      <c r="D126" s="6">
        <f t="shared" si="11"/>
        <v>-0.58699999999999974</v>
      </c>
      <c r="E126">
        <f t="shared" si="12"/>
        <v>-5.5560814008518672E-2</v>
      </c>
      <c r="F126" s="7">
        <f t="shared" si="13"/>
        <v>-5.7163981629174465E-2</v>
      </c>
      <c r="G126">
        <f t="shared" si="14"/>
        <v>2.3575466510680201</v>
      </c>
      <c r="H126">
        <f t="shared" si="14"/>
        <v>16.334696324252498</v>
      </c>
    </row>
    <row r="127" spans="1:8" x14ac:dyDescent="0.25">
      <c r="A127" s="1">
        <f>'4-2'!A127</f>
        <v>43969</v>
      </c>
      <c r="B127">
        <f>'4-2'!C127</f>
        <v>10.5007</v>
      </c>
      <c r="C127" s="5">
        <f>'4-2'!P127</f>
        <v>27210810</v>
      </c>
      <c r="D127" s="6">
        <f t="shared" si="11"/>
        <v>0.52270000000000039</v>
      </c>
      <c r="E127">
        <f t="shared" si="12"/>
        <v>5.2385247544598154E-2</v>
      </c>
      <c r="F127" s="7">
        <f t="shared" si="13"/>
        <v>5.1059252169175284E-2</v>
      </c>
      <c r="G127">
        <f t="shared" si="14"/>
        <v>2.3003826694388456</v>
      </c>
      <c r="H127">
        <f t="shared" si="14"/>
        <v>17.003171838606388</v>
      </c>
    </row>
    <row r="128" spans="1:8" x14ac:dyDescent="0.25">
      <c r="A128" s="1">
        <f>'4-2'!A128</f>
        <v>43976</v>
      </c>
      <c r="B128">
        <f>'4-2'!C128</f>
        <v>11.390510000000001</v>
      </c>
      <c r="C128" s="5">
        <f>'4-2'!P128</f>
        <v>73789444.75</v>
      </c>
      <c r="D128" s="6">
        <f t="shared" si="11"/>
        <v>0.88981000000000066</v>
      </c>
      <c r="E128">
        <f t="shared" si="12"/>
        <v>8.4738160313122049E-2</v>
      </c>
      <c r="F128" s="7">
        <f t="shared" si="13"/>
        <v>8.1338630968052605E-2</v>
      </c>
      <c r="G128">
        <f t="shared" si="14"/>
        <v>2.3514419216080209</v>
      </c>
      <c r="H128">
        <f t="shared" si="14"/>
        <v>17.119124878783833</v>
      </c>
    </row>
    <row r="129" spans="1:8" x14ac:dyDescent="0.25">
      <c r="A129" s="1">
        <f>'4-2'!A129</f>
        <v>43983</v>
      </c>
      <c r="B129">
        <f>'4-2'!C129</f>
        <v>12.89</v>
      </c>
      <c r="C129" s="5">
        <f>'4-2'!P129</f>
        <v>31316282</v>
      </c>
      <c r="D129" s="6">
        <f t="shared" si="11"/>
        <v>1.4994899999999998</v>
      </c>
      <c r="E129">
        <f t="shared" si="12"/>
        <v>0.13164379821447852</v>
      </c>
      <c r="F129" s="7">
        <f t="shared" si="13"/>
        <v>0.12367126437502263</v>
      </c>
      <c r="G129">
        <f t="shared" si="14"/>
        <v>2.4327805525760735</v>
      </c>
      <c r="H129">
        <f t="shared" si="14"/>
        <v>18.116726254273889</v>
      </c>
    </row>
    <row r="130" spans="1:8" x14ac:dyDescent="0.25">
      <c r="A130" s="1">
        <f>'4-2'!A130</f>
        <v>43990</v>
      </c>
      <c r="B130">
        <f>'4-2'!C130</f>
        <v>11.994999999999999</v>
      </c>
      <c r="C130" s="5">
        <f>'4-2'!P130</f>
        <v>20575180</v>
      </c>
      <c r="D130" s="6">
        <f t="shared" si="11"/>
        <v>-0.89500000000000135</v>
      </c>
      <c r="E130">
        <f t="shared" si="12"/>
        <v>-6.943366951124913E-2</v>
      </c>
      <c r="F130" s="7">
        <f t="shared" si="13"/>
        <v>-7.1961920659438405E-2</v>
      </c>
      <c r="G130">
        <f t="shared" si="14"/>
        <v>2.5564518169510961</v>
      </c>
      <c r="H130">
        <f t="shared" si="14"/>
        <v>17.259648711950877</v>
      </c>
    </row>
    <row r="131" spans="1:8" x14ac:dyDescent="0.25">
      <c r="A131" s="1">
        <f>'4-2'!A131</f>
        <v>43997</v>
      </c>
      <c r="B131">
        <f>'4-2'!C131</f>
        <v>11.752000000000001</v>
      </c>
      <c r="C131" s="5">
        <f>'4-2'!P131</f>
        <v>5546974</v>
      </c>
      <c r="D131" s="6">
        <f t="shared" si="11"/>
        <v>-0.24299999999999855</v>
      </c>
      <c r="E131">
        <f t="shared" si="12"/>
        <v>-2.0258441017090335E-2</v>
      </c>
      <c r="F131" s="7">
        <f t="shared" si="13"/>
        <v>-2.0466457420081685E-2</v>
      </c>
      <c r="G131">
        <f t="shared" si="14"/>
        <v>2.4844898962916577</v>
      </c>
      <c r="H131">
        <f t="shared" si="14"/>
        <v>16.839596052970307</v>
      </c>
    </row>
    <row r="132" spans="1:8" x14ac:dyDescent="0.25">
      <c r="A132" s="1">
        <f>'4-2'!A132</f>
        <v>44109</v>
      </c>
      <c r="B132">
        <f>'4-2'!C132</f>
        <v>10.71</v>
      </c>
      <c r="C132" s="5">
        <f>'4-2'!P132</f>
        <v>3559976</v>
      </c>
      <c r="D132" s="6">
        <f t="shared" si="11"/>
        <v>-1.0419999999999998</v>
      </c>
      <c r="E132">
        <f t="shared" si="12"/>
        <v>-8.8665759019741303E-2</v>
      </c>
      <c r="F132" s="7">
        <f t="shared" si="13"/>
        <v>-9.2845554411918663E-2</v>
      </c>
      <c r="G132">
        <f t="shared" si="14"/>
        <v>2.464023438871576</v>
      </c>
      <c r="H132">
        <f t="shared" si="14"/>
        <v>15.52876311180807</v>
      </c>
    </row>
    <row r="133" spans="1:8" x14ac:dyDescent="0.25">
      <c r="A133" s="1">
        <f>'4-2'!A133</f>
        <v>44116</v>
      </c>
      <c r="B133">
        <f>'4-2'!C133</f>
        <v>10.33</v>
      </c>
      <c r="C133" s="5">
        <f>'4-2'!P133</f>
        <v>37591938</v>
      </c>
      <c r="D133" s="6">
        <f t="shared" ref="D133:D150" si="15">B133-B132</f>
        <v>-0.38000000000000078</v>
      </c>
      <c r="E133">
        <f t="shared" ref="E133:E150" si="16">D133/B132</f>
        <v>-3.5480859010270843E-2</v>
      </c>
      <c r="F133" s="7">
        <f t="shared" ref="F133:F150" si="17">LN(B133)-LN(B132)</f>
        <v>-3.6125601328110157E-2</v>
      </c>
      <c r="G133">
        <f t="shared" ref="G133:H150" si="18">LN(B132)</f>
        <v>2.3711778844596574</v>
      </c>
      <c r="H133">
        <f t="shared" si="18"/>
        <v>15.085264361232454</v>
      </c>
    </row>
    <row r="134" spans="1:8" x14ac:dyDescent="0.25">
      <c r="A134" s="1">
        <f>'4-2'!A134</f>
        <v>44123</v>
      </c>
      <c r="B134">
        <f>'4-2'!C134</f>
        <v>11.2067</v>
      </c>
      <c r="C134" s="5">
        <f>'4-2'!P134</f>
        <v>25239286</v>
      </c>
      <c r="D134" s="6">
        <f t="shared" si="15"/>
        <v>0.87669999999999959</v>
      </c>
      <c r="E134">
        <f t="shared" si="16"/>
        <v>8.4869312681510128E-2</v>
      </c>
      <c r="F134" s="7">
        <f t="shared" si="17"/>
        <v>8.1459530596377228E-2</v>
      </c>
      <c r="G134">
        <f t="shared" si="18"/>
        <v>2.3350522831315472</v>
      </c>
      <c r="H134">
        <f t="shared" si="18"/>
        <v>17.442300170476347</v>
      </c>
    </row>
    <row r="135" spans="1:8" x14ac:dyDescent="0.25">
      <c r="A135" s="1">
        <f>'4-2'!A135</f>
        <v>44130</v>
      </c>
      <c r="B135">
        <f>'4-2'!C135</f>
        <v>10.282349999999999</v>
      </c>
      <c r="C135" s="5">
        <f>'4-2'!P135</f>
        <v>29229854</v>
      </c>
      <c r="D135" s="6">
        <f t="shared" si="15"/>
        <v>-0.92435000000000045</v>
      </c>
      <c r="E135">
        <f t="shared" si="16"/>
        <v>-8.2481908144235186E-2</v>
      </c>
      <c r="F135" s="7">
        <f t="shared" si="17"/>
        <v>-8.6082980603936488E-2</v>
      </c>
      <c r="G135">
        <f t="shared" si="18"/>
        <v>2.4165118137279245</v>
      </c>
      <c r="H135">
        <f t="shared" si="18"/>
        <v>17.043912306806099</v>
      </c>
    </row>
    <row r="136" spans="1:8" x14ac:dyDescent="0.25">
      <c r="A136" s="1">
        <f>'4-2'!A136</f>
        <v>44137</v>
      </c>
      <c r="B136">
        <f>'4-2'!C136</f>
        <v>11.28</v>
      </c>
      <c r="C136" s="5">
        <f>'4-2'!P136</f>
        <v>45421682</v>
      </c>
      <c r="D136" s="6">
        <f t="shared" si="15"/>
        <v>0.99765000000000015</v>
      </c>
      <c r="E136">
        <f t="shared" si="16"/>
        <v>9.702548541918922E-2</v>
      </c>
      <c r="F136" s="7">
        <f t="shared" si="17"/>
        <v>9.2602412945924861E-2</v>
      </c>
      <c r="G136">
        <f t="shared" si="18"/>
        <v>2.330428833123988</v>
      </c>
      <c r="H136">
        <f t="shared" si="18"/>
        <v>17.190701142206667</v>
      </c>
    </row>
    <row r="137" spans="1:8" x14ac:dyDescent="0.25">
      <c r="A137" s="1">
        <f>'4-2'!A137</f>
        <v>44144</v>
      </c>
      <c r="B137">
        <f>'4-2'!C137</f>
        <v>12.93</v>
      </c>
      <c r="C137" s="5">
        <f>'4-2'!P137</f>
        <v>73789444.75</v>
      </c>
      <c r="D137" s="6">
        <f t="shared" si="15"/>
        <v>1.6500000000000004</v>
      </c>
      <c r="E137">
        <f t="shared" si="16"/>
        <v>0.14627659574468088</v>
      </c>
      <c r="F137" s="7">
        <f t="shared" si="17"/>
        <v>0.13651894671385323</v>
      </c>
      <c r="G137">
        <f t="shared" si="18"/>
        <v>2.4230312460699128</v>
      </c>
      <c r="H137">
        <f t="shared" si="18"/>
        <v>17.631500126100445</v>
      </c>
    </row>
    <row r="138" spans="1:8" x14ac:dyDescent="0.25">
      <c r="A138" s="1">
        <f>'4-2'!A138</f>
        <v>44151</v>
      </c>
      <c r="B138">
        <f>'4-2'!C138</f>
        <v>12.93</v>
      </c>
      <c r="C138" s="5">
        <f>'4-2'!P138</f>
        <v>21670453</v>
      </c>
      <c r="D138" s="6">
        <f t="shared" si="15"/>
        <v>0</v>
      </c>
      <c r="E138">
        <f t="shared" si="16"/>
        <v>0</v>
      </c>
      <c r="F138" s="7">
        <f t="shared" si="17"/>
        <v>0</v>
      </c>
      <c r="G138">
        <f t="shared" si="18"/>
        <v>2.5595501927837661</v>
      </c>
      <c r="H138">
        <f t="shared" si="18"/>
        <v>18.116726254273889</v>
      </c>
    </row>
    <row r="139" spans="1:8" x14ac:dyDescent="0.25">
      <c r="A139" s="1">
        <f>'4-2'!A139</f>
        <v>44158</v>
      </c>
      <c r="B139">
        <f>'4-2'!C139</f>
        <v>13.595000000000001</v>
      </c>
      <c r="C139" s="5">
        <f>'4-2'!P139</f>
        <v>23392085</v>
      </c>
      <c r="D139" s="6">
        <f t="shared" si="15"/>
        <v>0.66500000000000092</v>
      </c>
      <c r="E139">
        <f t="shared" si="16"/>
        <v>5.1430781129157069E-2</v>
      </c>
      <c r="F139" s="7">
        <f t="shared" si="17"/>
        <v>5.0151885300667942E-2</v>
      </c>
      <c r="G139">
        <f t="shared" si="18"/>
        <v>2.5595501927837661</v>
      </c>
      <c r="H139">
        <f t="shared" si="18"/>
        <v>16.891460277770282</v>
      </c>
    </row>
    <row r="140" spans="1:8" x14ac:dyDescent="0.25">
      <c r="A140" s="1">
        <f>'4-2'!A140</f>
        <v>44165</v>
      </c>
      <c r="B140">
        <f>'4-2'!C140</f>
        <v>14.895160000000001</v>
      </c>
      <c r="C140" s="5">
        <f>'4-2'!P140</f>
        <v>27675961</v>
      </c>
      <c r="D140" s="6">
        <f t="shared" si="15"/>
        <v>1.30016</v>
      </c>
      <c r="E140">
        <f t="shared" si="16"/>
        <v>9.5635159985288709E-2</v>
      </c>
      <c r="F140" s="7">
        <f t="shared" si="17"/>
        <v>9.1334249882802698E-2</v>
      </c>
      <c r="G140">
        <f t="shared" si="18"/>
        <v>2.609702078084434</v>
      </c>
      <c r="H140">
        <f t="shared" si="18"/>
        <v>16.967908275245971</v>
      </c>
    </row>
    <row r="141" spans="1:8" x14ac:dyDescent="0.25">
      <c r="A141" s="1">
        <f>'4-2'!A141</f>
        <v>44172</v>
      </c>
      <c r="B141">
        <f>'4-2'!C141</f>
        <v>15.86</v>
      </c>
      <c r="C141" s="5">
        <f>'4-2'!P141</f>
        <v>20748412</v>
      </c>
      <c r="D141" s="6">
        <f t="shared" si="15"/>
        <v>0.96483999999999881</v>
      </c>
      <c r="E141">
        <f t="shared" si="16"/>
        <v>6.4775403553906014E-2</v>
      </c>
      <c r="F141" s="7">
        <f t="shared" si="17"/>
        <v>6.2763888239464993E-2</v>
      </c>
      <c r="G141">
        <f t="shared" si="18"/>
        <v>2.7010363279672367</v>
      </c>
      <c r="H141">
        <f t="shared" si="18"/>
        <v>17.136074760436671</v>
      </c>
    </row>
    <row r="142" spans="1:8" x14ac:dyDescent="0.25">
      <c r="A142" s="1">
        <f>'4-2'!A142</f>
        <v>44179</v>
      </c>
      <c r="B142">
        <f>'4-2'!C142</f>
        <v>14.925000000000001</v>
      </c>
      <c r="C142" s="5">
        <f>'4-2'!P142</f>
        <v>66775511</v>
      </c>
      <c r="D142" s="6">
        <f t="shared" si="15"/>
        <v>-0.93499999999999872</v>
      </c>
      <c r="E142">
        <f t="shared" si="16"/>
        <v>-5.8953341740226907E-2</v>
      </c>
      <c r="F142" s="7">
        <f t="shared" si="17"/>
        <v>-6.0762556928035671E-2</v>
      </c>
      <c r="G142">
        <f t="shared" si="18"/>
        <v>2.7638002162067017</v>
      </c>
      <c r="H142">
        <f t="shared" si="18"/>
        <v>16.847980271591922</v>
      </c>
    </row>
    <row r="143" spans="1:8" x14ac:dyDescent="0.25">
      <c r="A143" s="1">
        <f>'4-2'!A143</f>
        <v>44186</v>
      </c>
      <c r="B143">
        <f>'4-2'!C143</f>
        <v>14.62</v>
      </c>
      <c r="C143" s="5">
        <f>'4-2'!P143</f>
        <v>12659465</v>
      </c>
      <c r="D143" s="6">
        <f t="shared" si="15"/>
        <v>-0.30500000000000149</v>
      </c>
      <c r="E143">
        <f t="shared" si="16"/>
        <v>-2.0435510887772294E-2</v>
      </c>
      <c r="F143" s="7">
        <f t="shared" si="17"/>
        <v>-2.0647204957033427E-2</v>
      </c>
      <c r="G143">
        <f t="shared" si="18"/>
        <v>2.703037659278666</v>
      </c>
      <c r="H143">
        <f t="shared" si="18"/>
        <v>18.016846969495599</v>
      </c>
    </row>
    <row r="144" spans="1:8" x14ac:dyDescent="0.25">
      <c r="A144" s="1">
        <f>'4-2'!A144</f>
        <v>44193</v>
      </c>
      <c r="B144">
        <f>'4-2'!C144</f>
        <v>14.52</v>
      </c>
      <c r="C144" s="5">
        <f>'4-2'!P144</f>
        <v>4257638</v>
      </c>
      <c r="D144" s="6">
        <f t="shared" si="15"/>
        <v>-9.9999999999999645E-2</v>
      </c>
      <c r="E144">
        <f t="shared" si="16"/>
        <v>-6.839945280437733E-3</v>
      </c>
      <c r="F144" s="7">
        <f t="shared" si="17"/>
        <v>-6.8634449249826979E-3</v>
      </c>
      <c r="G144">
        <f t="shared" si="18"/>
        <v>2.6823904543216326</v>
      </c>
      <c r="H144">
        <f t="shared" si="18"/>
        <v>16.353915714703636</v>
      </c>
    </row>
    <row r="145" spans="1:8" x14ac:dyDescent="0.25">
      <c r="A145" s="1">
        <f>'4-2'!A145</f>
        <v>44200</v>
      </c>
      <c r="B145">
        <f>'4-2'!C145</f>
        <v>15.615</v>
      </c>
      <c r="C145" s="5">
        <f>'4-2'!P145</f>
        <v>12682033</v>
      </c>
      <c r="D145" s="6">
        <f t="shared" si="15"/>
        <v>1.0950000000000006</v>
      </c>
      <c r="E145">
        <f t="shared" si="16"/>
        <v>7.5413223140495908E-2</v>
      </c>
      <c r="F145" s="7">
        <f t="shared" si="17"/>
        <v>7.2704981338392205E-2</v>
      </c>
      <c r="G145">
        <f t="shared" si="18"/>
        <v>2.6755270093966499</v>
      </c>
      <c r="H145">
        <f t="shared" si="18"/>
        <v>15.264225104381817</v>
      </c>
    </row>
    <row r="146" spans="1:8" x14ac:dyDescent="0.25">
      <c r="A146" s="1">
        <f>'4-2'!A146</f>
        <v>44207</v>
      </c>
      <c r="B146">
        <f>'4-2'!C146</f>
        <v>15.1</v>
      </c>
      <c r="C146" s="5">
        <f>'4-2'!P146</f>
        <v>20904189</v>
      </c>
      <c r="D146" s="6">
        <f t="shared" si="15"/>
        <v>-0.51500000000000057</v>
      </c>
      <c r="E146">
        <f t="shared" si="16"/>
        <v>-3.2981107909061835E-2</v>
      </c>
      <c r="F146" s="7">
        <f t="shared" si="17"/>
        <v>-3.3537246914163266E-2</v>
      </c>
      <c r="G146">
        <f t="shared" si="18"/>
        <v>2.7482319907350421</v>
      </c>
      <c r="H146">
        <f t="shared" si="18"/>
        <v>16.355696825351959</v>
      </c>
    </row>
    <row r="147" spans="1:8" x14ac:dyDescent="0.25">
      <c r="A147" s="1">
        <f>'4-2'!A147</f>
        <v>44214</v>
      </c>
      <c r="B147">
        <f>'4-2'!C147</f>
        <v>14.27</v>
      </c>
      <c r="C147" s="5">
        <f>'4-2'!P147</f>
        <v>22577913</v>
      </c>
      <c r="D147" s="6">
        <f t="shared" si="15"/>
        <v>-0.83000000000000007</v>
      </c>
      <c r="E147">
        <f t="shared" si="16"/>
        <v>-5.496688741721855E-2</v>
      </c>
      <c r="F147" s="7">
        <f t="shared" si="17"/>
        <v>-5.6535312332133714E-2</v>
      </c>
      <c r="G147">
        <f t="shared" si="18"/>
        <v>2.7146947438208788</v>
      </c>
      <c r="H147">
        <f t="shared" si="18"/>
        <v>16.855460127473517</v>
      </c>
    </row>
    <row r="148" spans="1:8" x14ac:dyDescent="0.25">
      <c r="A148" s="1">
        <f>'4-2'!A148</f>
        <v>44221</v>
      </c>
      <c r="B148">
        <f>'4-2'!C148</f>
        <v>13.76</v>
      </c>
      <c r="C148" s="5">
        <f>'4-2'!P148</f>
        <v>36610075</v>
      </c>
      <c r="D148" s="6">
        <f t="shared" si="15"/>
        <v>-0.50999999999999979</v>
      </c>
      <c r="E148">
        <f t="shared" si="16"/>
        <v>-3.5739313244569013E-2</v>
      </c>
      <c r="F148" s="7">
        <f t="shared" si="17"/>
        <v>-3.6393598983547548E-2</v>
      </c>
      <c r="G148">
        <f t="shared" si="18"/>
        <v>2.6581594314887451</v>
      </c>
      <c r="H148">
        <f t="shared" si="18"/>
        <v>16.932482685487674</v>
      </c>
    </row>
    <row r="149" spans="1:8" x14ac:dyDescent="0.25">
      <c r="A149" s="1">
        <f>'4-2'!A149</f>
        <v>44228</v>
      </c>
      <c r="B149">
        <f>'4-2'!C149</f>
        <v>14.6</v>
      </c>
      <c r="C149" s="5">
        <f>'4-2'!P149</f>
        <v>17851658</v>
      </c>
      <c r="D149" s="6">
        <f t="shared" si="15"/>
        <v>0.83999999999999986</v>
      </c>
      <c r="E149">
        <f t="shared" si="16"/>
        <v>6.1046511627906967E-2</v>
      </c>
      <c r="F149" s="7">
        <f t="shared" si="17"/>
        <v>5.9255696209093323E-2</v>
      </c>
      <c r="G149">
        <f t="shared" si="18"/>
        <v>2.6217658325051976</v>
      </c>
      <c r="H149">
        <f t="shared" si="18"/>
        <v>17.415834033714916</v>
      </c>
    </row>
    <row r="150" spans="1:8" x14ac:dyDescent="0.25">
      <c r="A150" s="1">
        <f>'4-2'!A150</f>
        <v>44235</v>
      </c>
      <c r="B150">
        <f>'4-2'!C150</f>
        <v>14.41</v>
      </c>
      <c r="C150" s="5">
        <f>'4-2'!P150</f>
        <v>15061569</v>
      </c>
      <c r="D150" s="6">
        <f t="shared" si="15"/>
        <v>-0.1899999999999995</v>
      </c>
      <c r="E150">
        <f t="shared" si="16"/>
        <v>-1.3013698630136952E-2</v>
      </c>
      <c r="F150" s="7">
        <f t="shared" si="17"/>
        <v>-1.3099118702859958E-2</v>
      </c>
      <c r="G150">
        <f t="shared" si="18"/>
        <v>2.6810215287142909</v>
      </c>
      <c r="H150">
        <f t="shared" si="18"/>
        <v>16.697606947030426</v>
      </c>
    </row>
    <row r="151" spans="1:8" x14ac:dyDescent="0.25">
      <c r="A151" s="1"/>
      <c r="C151" s="5"/>
      <c r="D151" s="6"/>
      <c r="F151" s="7"/>
    </row>
    <row r="152" spans="1:8" x14ac:dyDescent="0.25">
      <c r="A152" s="1"/>
      <c r="C152" s="5"/>
      <c r="D152" s="6"/>
      <c r="F152" s="7"/>
    </row>
    <row r="153" spans="1:8" x14ac:dyDescent="0.25">
      <c r="A153" s="1"/>
      <c r="C153" s="5"/>
      <c r="D153" s="6"/>
      <c r="F153" s="7"/>
    </row>
    <row r="154" spans="1:8" x14ac:dyDescent="0.25">
      <c r="A154" s="1"/>
      <c r="C154" s="5"/>
      <c r="D154" s="6"/>
      <c r="F154" s="7"/>
    </row>
    <row r="155" spans="1:8" x14ac:dyDescent="0.25">
      <c r="A155" s="1"/>
      <c r="C155" s="5"/>
      <c r="D155" s="6"/>
      <c r="F155" s="7"/>
    </row>
    <row r="156" spans="1:8" x14ac:dyDescent="0.25">
      <c r="A156" s="1"/>
      <c r="C156" s="5"/>
      <c r="D156" s="6"/>
      <c r="F156" s="7"/>
    </row>
    <row r="157" spans="1:8" x14ac:dyDescent="0.25">
      <c r="A157" s="1"/>
      <c r="C157" s="5"/>
      <c r="D157" s="6"/>
      <c r="F157" s="7"/>
    </row>
    <row r="158" spans="1:8" x14ac:dyDescent="0.25">
      <c r="A158" s="1"/>
      <c r="C158" s="5"/>
      <c r="D158" s="6"/>
      <c r="F158" s="7"/>
    </row>
    <row r="159" spans="1:8" x14ac:dyDescent="0.25">
      <c r="A159" s="1"/>
      <c r="C159" s="5"/>
      <c r="D159" s="6"/>
      <c r="F159" s="7"/>
    </row>
    <row r="160" spans="1:8" x14ac:dyDescent="0.25">
      <c r="A160" s="1"/>
      <c r="C160" s="5"/>
      <c r="D160" s="6"/>
      <c r="F160" s="7"/>
    </row>
    <row r="161" spans="1:6" x14ac:dyDescent="0.25">
      <c r="A161" s="1"/>
      <c r="C161" s="5"/>
      <c r="D161" s="6"/>
      <c r="F161" s="7"/>
    </row>
    <row r="162" spans="1:6" x14ac:dyDescent="0.25">
      <c r="A162" s="1"/>
      <c r="C162" s="5"/>
      <c r="D162" s="6"/>
      <c r="F162" s="7"/>
    </row>
    <row r="163" spans="1:6" x14ac:dyDescent="0.25">
      <c r="A163" s="1"/>
      <c r="C163" s="5"/>
      <c r="D163" s="6"/>
      <c r="F163" s="7"/>
    </row>
    <row r="164" spans="1:6" x14ac:dyDescent="0.25">
      <c r="A164" s="1"/>
      <c r="C164" s="5"/>
      <c r="D164" s="6"/>
      <c r="F164" s="7"/>
    </row>
    <row r="165" spans="1:6" x14ac:dyDescent="0.25">
      <c r="A165" s="1"/>
      <c r="C165" s="5"/>
      <c r="D165" s="6"/>
      <c r="F165" s="7"/>
    </row>
    <row r="166" spans="1:6" x14ac:dyDescent="0.25">
      <c r="A166" s="1"/>
      <c r="C166" s="5"/>
      <c r="D166" s="6"/>
      <c r="F166" s="7"/>
    </row>
    <row r="167" spans="1:6" x14ac:dyDescent="0.25">
      <c r="A167" s="1"/>
      <c r="C167" s="5"/>
      <c r="D167" s="6"/>
      <c r="F167" s="7"/>
    </row>
    <row r="168" spans="1:6" x14ac:dyDescent="0.25">
      <c r="A168" s="1"/>
      <c r="C168" s="5"/>
      <c r="D168" s="6"/>
      <c r="F168" s="7"/>
    </row>
    <row r="169" spans="1:6" x14ac:dyDescent="0.25">
      <c r="A169" s="1"/>
      <c r="C169" s="5"/>
      <c r="D169" s="6"/>
      <c r="F169" s="7"/>
    </row>
    <row r="170" spans="1:6" x14ac:dyDescent="0.25">
      <c r="A170" s="1"/>
      <c r="C170" s="5"/>
      <c r="D170" s="6"/>
      <c r="F170" s="7"/>
    </row>
    <row r="171" spans="1:6" x14ac:dyDescent="0.25">
      <c r="A171" s="1"/>
      <c r="C171" s="5"/>
      <c r="D171" s="6"/>
      <c r="F171" s="7"/>
    </row>
    <row r="172" spans="1:6" x14ac:dyDescent="0.25">
      <c r="A172" s="1"/>
      <c r="C172" s="5"/>
      <c r="D172" s="6"/>
      <c r="F172" s="7"/>
    </row>
    <row r="173" spans="1:6" x14ac:dyDescent="0.25">
      <c r="A173" s="1"/>
      <c r="C173" s="5"/>
      <c r="D173" s="6"/>
      <c r="F173" s="7"/>
    </row>
    <row r="174" spans="1:6" x14ac:dyDescent="0.25">
      <c r="A174" s="1"/>
      <c r="C174" s="5"/>
      <c r="D174" s="6"/>
      <c r="F174" s="7"/>
    </row>
    <row r="175" spans="1:6" x14ac:dyDescent="0.25">
      <c r="A175" s="1"/>
      <c r="C175" s="5"/>
      <c r="D175" s="6"/>
      <c r="F175" s="7"/>
    </row>
    <row r="176" spans="1:6" x14ac:dyDescent="0.25">
      <c r="A176" s="1"/>
      <c r="C176" s="5"/>
      <c r="D176" s="6"/>
      <c r="F176" s="7"/>
    </row>
    <row r="177" spans="1:6" x14ac:dyDescent="0.25">
      <c r="A177" s="1"/>
      <c r="C177" s="5"/>
      <c r="D177" s="6"/>
      <c r="F177" s="7"/>
    </row>
    <row r="178" spans="1:6" x14ac:dyDescent="0.25">
      <c r="A178" s="1"/>
      <c r="C178" s="5"/>
      <c r="D178" s="6"/>
      <c r="F178" s="7"/>
    </row>
    <row r="179" spans="1:6" x14ac:dyDescent="0.25">
      <c r="A179" s="1"/>
      <c r="C179" s="5"/>
      <c r="D179" s="6"/>
      <c r="F179" s="7"/>
    </row>
    <row r="180" spans="1:6" x14ac:dyDescent="0.25">
      <c r="A180" s="1"/>
      <c r="C180" s="5"/>
      <c r="D180" s="6"/>
      <c r="F180" s="7"/>
    </row>
    <row r="181" spans="1:6" x14ac:dyDescent="0.25">
      <c r="A181" s="1"/>
      <c r="C181" s="5"/>
      <c r="D181" s="6"/>
      <c r="F181" s="7"/>
    </row>
    <row r="182" spans="1:6" x14ac:dyDescent="0.25">
      <c r="A182" s="1"/>
      <c r="C182" s="5"/>
      <c r="D182" s="6"/>
      <c r="F182" s="7"/>
    </row>
    <row r="183" spans="1:6" x14ac:dyDescent="0.25">
      <c r="A183" s="1"/>
      <c r="C183" s="5"/>
      <c r="D183" s="6"/>
      <c r="F183" s="7"/>
    </row>
    <row r="184" spans="1:6" x14ac:dyDescent="0.25">
      <c r="A184" s="1"/>
      <c r="C184" s="5"/>
      <c r="D184" s="6"/>
      <c r="F184" s="7"/>
    </row>
    <row r="185" spans="1:6" x14ac:dyDescent="0.25">
      <c r="A185" s="1"/>
      <c r="C185" s="5"/>
      <c r="D185" s="6"/>
      <c r="F185" s="7"/>
    </row>
    <row r="186" spans="1:6" x14ac:dyDescent="0.25">
      <c r="A186" s="1"/>
      <c r="C186" s="5"/>
      <c r="D186" s="6"/>
      <c r="F186" s="7"/>
    </row>
    <row r="187" spans="1:6" x14ac:dyDescent="0.25">
      <c r="A187" s="1"/>
      <c r="C187" s="5"/>
      <c r="D187" s="6"/>
      <c r="F187" s="7"/>
    </row>
    <row r="188" spans="1:6" x14ac:dyDescent="0.25">
      <c r="A188" s="1"/>
      <c r="C188" s="5"/>
      <c r="D188" s="6"/>
      <c r="F188" s="7"/>
    </row>
    <row r="189" spans="1:6" x14ac:dyDescent="0.25">
      <c r="A189" s="1"/>
      <c r="C189" s="5"/>
      <c r="D189" s="6"/>
      <c r="F189" s="7"/>
    </row>
    <row r="190" spans="1:6" x14ac:dyDescent="0.25">
      <c r="A190" s="1"/>
      <c r="C190" s="5"/>
      <c r="D190" s="6"/>
      <c r="F190" s="7"/>
    </row>
    <row r="191" spans="1:6" x14ac:dyDescent="0.25">
      <c r="A191" s="1"/>
      <c r="C191" s="5"/>
      <c r="D191" s="6"/>
      <c r="F191" s="7"/>
    </row>
    <row r="192" spans="1:6" x14ac:dyDescent="0.25">
      <c r="A192" s="1"/>
      <c r="C192" s="5"/>
      <c r="D192" s="6"/>
      <c r="F192" s="7"/>
    </row>
    <row r="193" spans="1:6" x14ac:dyDescent="0.25">
      <c r="A193" s="1"/>
      <c r="C193" s="5"/>
      <c r="D193" s="6"/>
      <c r="F193" s="7"/>
    </row>
    <row r="194" spans="1:6" x14ac:dyDescent="0.25">
      <c r="A194" s="1"/>
      <c r="C194" s="5"/>
      <c r="D194" s="6"/>
      <c r="F194" s="7"/>
    </row>
    <row r="195" spans="1:6" x14ac:dyDescent="0.25">
      <c r="A195" s="1"/>
      <c r="C195" s="5"/>
      <c r="D195" s="6"/>
      <c r="F195" s="7"/>
    </row>
    <row r="196" spans="1:6" x14ac:dyDescent="0.25">
      <c r="A196" s="1"/>
      <c r="C196" s="5"/>
      <c r="D196" s="6"/>
      <c r="F196" s="7"/>
    </row>
    <row r="197" spans="1:6" x14ac:dyDescent="0.25">
      <c r="A197" s="1"/>
      <c r="C197" s="5"/>
      <c r="D197" s="6"/>
      <c r="F197" s="7"/>
    </row>
    <row r="198" spans="1:6" x14ac:dyDescent="0.25">
      <c r="A198" s="1"/>
      <c r="C198" s="5"/>
      <c r="D198" s="6"/>
      <c r="F198" s="7"/>
    </row>
    <row r="199" spans="1:6" x14ac:dyDescent="0.25">
      <c r="A199" s="1"/>
      <c r="C199" s="5"/>
      <c r="D199" s="6"/>
      <c r="F199" s="7"/>
    </row>
    <row r="200" spans="1:6" x14ac:dyDescent="0.25">
      <c r="A200" s="1"/>
      <c r="C200" s="5"/>
      <c r="D200" s="6"/>
      <c r="F200" s="7"/>
    </row>
    <row r="201" spans="1:6" x14ac:dyDescent="0.25">
      <c r="A201" s="1"/>
      <c r="C201" s="5"/>
      <c r="D201" s="6"/>
      <c r="F201" s="7"/>
    </row>
    <row r="202" spans="1:6" x14ac:dyDescent="0.25">
      <c r="A202" s="1"/>
      <c r="C202" s="5"/>
      <c r="D202" s="6"/>
      <c r="F202" s="7"/>
    </row>
    <row r="203" spans="1:6" x14ac:dyDescent="0.25">
      <c r="A203" s="1"/>
      <c r="C203" s="5"/>
      <c r="D203" s="6"/>
      <c r="F203" s="7"/>
    </row>
    <row r="204" spans="1:6" x14ac:dyDescent="0.25">
      <c r="A204" s="1"/>
      <c r="C204" s="5"/>
      <c r="D204" s="6"/>
      <c r="F204" s="7"/>
    </row>
    <row r="205" spans="1:6" x14ac:dyDescent="0.25">
      <c r="A205" s="1"/>
      <c r="C205" s="5"/>
      <c r="D205" s="6"/>
      <c r="F205" s="7"/>
    </row>
    <row r="206" spans="1:6" x14ac:dyDescent="0.25">
      <c r="A206" s="1"/>
      <c r="C206" s="5"/>
      <c r="D206" s="6"/>
      <c r="F206" s="7"/>
    </row>
    <row r="207" spans="1:6" x14ac:dyDescent="0.25">
      <c r="A207" s="1"/>
      <c r="C207" s="5"/>
      <c r="D207" s="6"/>
      <c r="F207" s="7"/>
    </row>
    <row r="208" spans="1:6" x14ac:dyDescent="0.25">
      <c r="A208" s="1"/>
      <c r="C208" s="5"/>
      <c r="D208" s="6"/>
      <c r="F208" s="7"/>
    </row>
    <row r="209" spans="1:6" x14ac:dyDescent="0.25">
      <c r="A209" s="1"/>
      <c r="C209" s="5"/>
      <c r="D209" s="6"/>
      <c r="F209" s="7"/>
    </row>
    <row r="210" spans="1:6" x14ac:dyDescent="0.25">
      <c r="A210" s="1"/>
      <c r="C210" s="5"/>
      <c r="D210" s="6"/>
      <c r="F210" s="7"/>
    </row>
    <row r="211" spans="1:6" x14ac:dyDescent="0.25">
      <c r="A211" s="1"/>
      <c r="C211" s="5"/>
      <c r="D211" s="6"/>
      <c r="F211" s="7"/>
    </row>
    <row r="212" spans="1:6" x14ac:dyDescent="0.25">
      <c r="A212" s="1"/>
      <c r="C212" s="5"/>
      <c r="D212" s="6"/>
      <c r="F212" s="7"/>
    </row>
    <row r="213" spans="1:6" x14ac:dyDescent="0.25">
      <c r="A213" s="1"/>
      <c r="C213" s="5"/>
      <c r="D213" s="6"/>
      <c r="F213" s="7"/>
    </row>
    <row r="214" spans="1:6" x14ac:dyDescent="0.25">
      <c r="A214" s="1"/>
      <c r="C214" s="5"/>
      <c r="D214" s="6"/>
      <c r="F214" s="7"/>
    </row>
    <row r="215" spans="1:6" x14ac:dyDescent="0.25">
      <c r="A215" s="1"/>
      <c r="C215" s="5"/>
      <c r="D215" s="6"/>
      <c r="F215" s="7"/>
    </row>
    <row r="216" spans="1:6" x14ac:dyDescent="0.25">
      <c r="A216" s="1"/>
      <c r="C216" s="5"/>
      <c r="D216" s="6"/>
      <c r="F216" s="7"/>
    </row>
    <row r="217" spans="1:6" x14ac:dyDescent="0.25">
      <c r="A217" s="1"/>
      <c r="C217" s="5"/>
      <c r="D217" s="6"/>
      <c r="F217" s="7"/>
    </row>
    <row r="218" spans="1:6" x14ac:dyDescent="0.25">
      <c r="A218" s="1"/>
      <c r="C218" s="5"/>
      <c r="D218" s="6"/>
      <c r="F218" s="7"/>
    </row>
    <row r="219" spans="1:6" x14ac:dyDescent="0.25">
      <c r="A219" s="1"/>
      <c r="C219" s="5"/>
      <c r="D219" s="6"/>
      <c r="F219" s="7"/>
    </row>
    <row r="220" spans="1:6" x14ac:dyDescent="0.25">
      <c r="A220" s="1"/>
      <c r="C220" s="5"/>
      <c r="D220" s="6"/>
      <c r="F220" s="7"/>
    </row>
    <row r="221" spans="1:6" x14ac:dyDescent="0.25">
      <c r="A221" s="1"/>
      <c r="C221" s="5"/>
      <c r="D221" s="6"/>
      <c r="F221" s="7"/>
    </row>
    <row r="222" spans="1:6" x14ac:dyDescent="0.25">
      <c r="A222" s="1"/>
      <c r="C222" s="5"/>
      <c r="D222" s="6"/>
      <c r="F222" s="7"/>
    </row>
    <row r="223" spans="1:6" x14ac:dyDescent="0.25">
      <c r="A223" s="1"/>
      <c r="C223" s="5"/>
      <c r="D223" s="6"/>
      <c r="F223" s="7"/>
    </row>
    <row r="224" spans="1:6" x14ac:dyDescent="0.25">
      <c r="A224" s="1"/>
      <c r="C224" s="5"/>
      <c r="D224" s="6"/>
      <c r="F224" s="7"/>
    </row>
    <row r="225" spans="1:6" x14ac:dyDescent="0.25">
      <c r="A225" s="1"/>
      <c r="C225" s="5"/>
      <c r="D225" s="6"/>
      <c r="F225" s="7"/>
    </row>
    <row r="226" spans="1:6" x14ac:dyDescent="0.25">
      <c r="A226" s="1"/>
      <c r="C226" s="5"/>
      <c r="D226" s="6"/>
      <c r="F226" s="7"/>
    </row>
    <row r="227" spans="1:6" x14ac:dyDescent="0.25">
      <c r="A227" s="1"/>
      <c r="C227" s="5"/>
      <c r="D227" s="6"/>
      <c r="F227" s="7"/>
    </row>
    <row r="228" spans="1:6" x14ac:dyDescent="0.25">
      <c r="A228" s="1"/>
      <c r="C228" s="5"/>
      <c r="D228" s="6"/>
      <c r="F228" s="7"/>
    </row>
    <row r="229" spans="1:6" x14ac:dyDescent="0.25">
      <c r="A229" s="1"/>
      <c r="C229" s="5"/>
      <c r="D229" s="6"/>
      <c r="F229" s="7"/>
    </row>
    <row r="230" spans="1:6" x14ac:dyDescent="0.25">
      <c r="A230" s="1"/>
      <c r="C230" s="5"/>
      <c r="D230" s="6"/>
      <c r="F230" s="7"/>
    </row>
    <row r="231" spans="1:6" x14ac:dyDescent="0.25">
      <c r="A231" s="1"/>
      <c r="C231" s="5"/>
      <c r="D231" s="6"/>
      <c r="F231" s="7"/>
    </row>
    <row r="232" spans="1:6" x14ac:dyDescent="0.25">
      <c r="A232" s="1"/>
      <c r="C232" s="5"/>
      <c r="D232" s="6"/>
      <c r="F232" s="7"/>
    </row>
    <row r="233" spans="1:6" x14ac:dyDescent="0.25">
      <c r="A233" s="1"/>
      <c r="C233" s="5"/>
      <c r="D233" s="6"/>
      <c r="F233" s="7"/>
    </row>
    <row r="234" spans="1:6" x14ac:dyDescent="0.25">
      <c r="A234" s="1"/>
      <c r="C234" s="5"/>
      <c r="D234" s="6"/>
      <c r="F234" s="7"/>
    </row>
    <row r="235" spans="1:6" x14ac:dyDescent="0.25">
      <c r="A235" s="1"/>
      <c r="C235" s="5"/>
      <c r="D235" s="6"/>
      <c r="F235" s="7"/>
    </row>
    <row r="236" spans="1:6" x14ac:dyDescent="0.25">
      <c r="A236" s="1"/>
      <c r="C236" s="5"/>
      <c r="D236" s="6"/>
      <c r="F236" s="7"/>
    </row>
    <row r="237" spans="1:6" x14ac:dyDescent="0.25">
      <c r="A237" s="1"/>
      <c r="C237" s="5"/>
      <c r="D237" s="6"/>
      <c r="F237" s="7"/>
    </row>
    <row r="238" spans="1:6" x14ac:dyDescent="0.25">
      <c r="A238" s="1"/>
      <c r="C238" s="5"/>
      <c r="D238" s="6"/>
      <c r="F238" s="7"/>
    </row>
    <row r="239" spans="1:6" x14ac:dyDescent="0.25">
      <c r="A239" s="1"/>
      <c r="C239" s="5"/>
      <c r="D239" s="6"/>
      <c r="F239" s="7"/>
    </row>
    <row r="240" spans="1:6" x14ac:dyDescent="0.25">
      <c r="A240" s="1"/>
      <c r="C240" s="5"/>
      <c r="D240" s="6"/>
      <c r="F240" s="7"/>
    </row>
    <row r="241" spans="1:6" x14ac:dyDescent="0.25">
      <c r="A241" s="1"/>
      <c r="C241" s="5"/>
      <c r="D241" s="6"/>
      <c r="F241" s="7"/>
    </row>
    <row r="242" spans="1:6" x14ac:dyDescent="0.25">
      <c r="A242" s="1"/>
      <c r="C242" s="5"/>
      <c r="D242" s="6"/>
      <c r="F242" s="7"/>
    </row>
    <row r="243" spans="1:6" x14ac:dyDescent="0.25">
      <c r="A243" s="1"/>
      <c r="C243" s="5"/>
      <c r="D243" s="6"/>
      <c r="F243" s="7"/>
    </row>
    <row r="244" spans="1:6" x14ac:dyDescent="0.25">
      <c r="A244" s="1"/>
      <c r="C244" s="5"/>
      <c r="D244" s="6"/>
      <c r="F244" s="7"/>
    </row>
    <row r="245" spans="1:6" x14ac:dyDescent="0.25">
      <c r="A245" s="1"/>
      <c r="C245" s="5"/>
      <c r="D245" s="6"/>
      <c r="F245" s="7"/>
    </row>
    <row r="246" spans="1:6" x14ac:dyDescent="0.25">
      <c r="A246" s="1"/>
      <c r="C246" s="5"/>
      <c r="D246" s="6"/>
      <c r="F246" s="7"/>
    </row>
    <row r="247" spans="1:6" x14ac:dyDescent="0.25">
      <c r="A247" s="1"/>
      <c r="C247" s="5"/>
      <c r="D247" s="6"/>
      <c r="F247" s="7"/>
    </row>
    <row r="248" spans="1:6" x14ac:dyDescent="0.25">
      <c r="A248" s="1"/>
      <c r="C248" s="5"/>
      <c r="D248" s="6"/>
      <c r="F248" s="7"/>
    </row>
    <row r="249" spans="1:6" x14ac:dyDescent="0.25">
      <c r="A249" s="1"/>
      <c r="C249" s="5"/>
      <c r="D249" s="6"/>
      <c r="F249" s="7"/>
    </row>
    <row r="250" spans="1:6" x14ac:dyDescent="0.25">
      <c r="A250" s="1"/>
      <c r="C250" s="5"/>
      <c r="D250" s="6"/>
      <c r="F250" s="7"/>
    </row>
    <row r="251" spans="1:6" x14ac:dyDescent="0.25">
      <c r="A251" s="1"/>
      <c r="C251" s="5"/>
      <c r="D251" s="6"/>
      <c r="F251" s="7"/>
    </row>
    <row r="252" spans="1:6" x14ac:dyDescent="0.25">
      <c r="A252" s="1"/>
      <c r="C252" s="5"/>
      <c r="D252" s="6"/>
      <c r="F252" s="7"/>
    </row>
    <row r="253" spans="1:6" x14ac:dyDescent="0.25">
      <c r="A253" s="1"/>
      <c r="C253" s="5"/>
      <c r="D253" s="6"/>
      <c r="F253" s="7"/>
    </row>
    <row r="254" spans="1:6" x14ac:dyDescent="0.25">
      <c r="A254" s="1"/>
      <c r="C254" s="5"/>
      <c r="D254" s="6"/>
      <c r="F254" s="7"/>
    </row>
    <row r="255" spans="1:6" x14ac:dyDescent="0.25">
      <c r="A255" s="1"/>
      <c r="C255" s="5"/>
      <c r="D255" s="6"/>
      <c r="F255" s="7"/>
    </row>
    <row r="256" spans="1:6" x14ac:dyDescent="0.25">
      <c r="A256" s="1"/>
      <c r="C256" s="5"/>
      <c r="D256" s="6"/>
      <c r="F256" s="7"/>
    </row>
    <row r="257" spans="1:6" x14ac:dyDescent="0.25">
      <c r="A257" s="1"/>
      <c r="C257" s="5"/>
      <c r="D257" s="6"/>
      <c r="F257" s="7"/>
    </row>
    <row r="258" spans="1:6" x14ac:dyDescent="0.25">
      <c r="A258" s="1"/>
      <c r="C258" s="5"/>
      <c r="D258" s="6"/>
      <c r="F258" s="7"/>
    </row>
    <row r="259" spans="1:6" x14ac:dyDescent="0.25">
      <c r="A259" s="1"/>
      <c r="C259" s="5"/>
      <c r="D259" s="6"/>
      <c r="F259" s="7"/>
    </row>
    <row r="260" spans="1:6" x14ac:dyDescent="0.25">
      <c r="A260" s="1"/>
      <c r="C260" s="5"/>
      <c r="D260" s="6"/>
      <c r="F260" s="7"/>
    </row>
    <row r="261" spans="1:6" x14ac:dyDescent="0.25">
      <c r="A261" s="1"/>
      <c r="C261" s="5"/>
      <c r="D261" s="6"/>
      <c r="F261" s="7"/>
    </row>
    <row r="262" spans="1:6" x14ac:dyDescent="0.25">
      <c r="A262" s="1"/>
      <c r="C262" s="5"/>
      <c r="D262" s="6"/>
      <c r="F262" s="7"/>
    </row>
    <row r="263" spans="1:6" x14ac:dyDescent="0.25">
      <c r="A263" s="1"/>
      <c r="C263" s="5"/>
      <c r="D263" s="6"/>
      <c r="F263" s="7"/>
    </row>
    <row r="264" spans="1:6" x14ac:dyDescent="0.25">
      <c r="A264" s="1"/>
      <c r="C264" s="5"/>
      <c r="D264" s="6"/>
      <c r="F264" s="7"/>
    </row>
    <row r="265" spans="1:6" x14ac:dyDescent="0.25">
      <c r="A265" s="1"/>
      <c r="C265" s="5"/>
      <c r="D265" s="6"/>
      <c r="F265" s="7"/>
    </row>
    <row r="266" spans="1:6" x14ac:dyDescent="0.25">
      <c r="A266" s="1"/>
      <c r="C266" s="5"/>
      <c r="D266" s="6"/>
      <c r="F266" s="7"/>
    </row>
    <row r="267" spans="1:6" x14ac:dyDescent="0.25">
      <c r="A267" s="1"/>
      <c r="C267" s="5"/>
      <c r="D267" s="6"/>
      <c r="F267" s="7"/>
    </row>
    <row r="268" spans="1:6" x14ac:dyDescent="0.25">
      <c r="A268" s="1"/>
      <c r="C268" s="5"/>
      <c r="D268" s="6"/>
      <c r="F268" s="7"/>
    </row>
    <row r="269" spans="1:6" x14ac:dyDescent="0.25">
      <c r="A269" s="1"/>
      <c r="C269" s="5"/>
      <c r="D269" s="6"/>
      <c r="F269" s="7"/>
    </row>
    <row r="270" spans="1:6" x14ac:dyDescent="0.25">
      <c r="A270" s="1"/>
      <c r="C270" s="5"/>
      <c r="D270" s="6"/>
      <c r="F270" s="7"/>
    </row>
    <row r="271" spans="1:6" x14ac:dyDescent="0.25">
      <c r="A271" s="1"/>
      <c r="C271" s="5"/>
      <c r="D271" s="6"/>
      <c r="F271" s="7"/>
    </row>
    <row r="272" spans="1:6" x14ac:dyDescent="0.25">
      <c r="A272" s="1"/>
      <c r="C272" s="5"/>
      <c r="D272" s="6"/>
      <c r="F272" s="7"/>
    </row>
    <row r="273" spans="1:6" x14ac:dyDescent="0.25">
      <c r="A273" s="1"/>
      <c r="C273" s="5"/>
      <c r="D273" s="6"/>
      <c r="F273" s="7"/>
    </row>
    <row r="274" spans="1:6" x14ac:dyDescent="0.25">
      <c r="A274" s="1"/>
      <c r="C274" s="5"/>
      <c r="D274" s="6"/>
      <c r="F274" s="7"/>
    </row>
    <row r="275" spans="1:6" x14ac:dyDescent="0.25">
      <c r="A275" s="1"/>
      <c r="C275" s="5"/>
      <c r="D275" s="6"/>
      <c r="F275" s="7"/>
    </row>
    <row r="276" spans="1:6" x14ac:dyDescent="0.25">
      <c r="A276" s="1"/>
      <c r="C276" s="5"/>
      <c r="D276" s="6"/>
      <c r="F276" s="7"/>
    </row>
    <row r="277" spans="1:6" x14ac:dyDescent="0.25">
      <c r="A277" s="1"/>
      <c r="C277" s="5"/>
      <c r="D277" s="6"/>
      <c r="F277" s="7"/>
    </row>
    <row r="278" spans="1:6" x14ac:dyDescent="0.25">
      <c r="A278" s="1"/>
      <c r="C278" s="5"/>
      <c r="D278" s="6"/>
      <c r="F278" s="7"/>
    </row>
    <row r="279" spans="1:6" x14ac:dyDescent="0.25">
      <c r="A279" s="1"/>
      <c r="C279" s="5"/>
      <c r="D279" s="6"/>
      <c r="F279" s="7"/>
    </row>
    <row r="280" spans="1:6" x14ac:dyDescent="0.25">
      <c r="A280" s="1"/>
      <c r="C280" s="5"/>
      <c r="D280" s="6"/>
      <c r="F280" s="7"/>
    </row>
    <row r="281" spans="1:6" x14ac:dyDescent="0.25">
      <c r="A281" s="1"/>
      <c r="C281" s="5"/>
      <c r="D281" s="6"/>
      <c r="F281" s="7"/>
    </row>
    <row r="282" spans="1:6" x14ac:dyDescent="0.25">
      <c r="A282" s="1"/>
      <c r="C282" s="5"/>
      <c r="D282" s="6"/>
      <c r="F282" s="7"/>
    </row>
    <row r="283" spans="1:6" x14ac:dyDescent="0.25">
      <c r="A283" s="1"/>
      <c r="C283" s="5"/>
      <c r="D283" s="6"/>
      <c r="F283" s="7"/>
    </row>
    <row r="284" spans="1:6" x14ac:dyDescent="0.25">
      <c r="A284" s="1"/>
      <c r="C284" s="5"/>
      <c r="D284" s="6"/>
      <c r="F284" s="7"/>
    </row>
    <row r="285" spans="1:6" x14ac:dyDescent="0.25">
      <c r="A285" s="1"/>
      <c r="C285" s="5"/>
      <c r="D285" s="6"/>
      <c r="F285" s="7"/>
    </row>
    <row r="286" spans="1:6" x14ac:dyDescent="0.25">
      <c r="A286" s="1"/>
      <c r="C286" s="5"/>
      <c r="D286" s="6"/>
      <c r="F286" s="7"/>
    </row>
    <row r="287" spans="1:6" x14ac:dyDescent="0.25">
      <c r="A287" s="1"/>
      <c r="C287" s="5"/>
      <c r="D287" s="6"/>
      <c r="F287" s="7"/>
    </row>
    <row r="288" spans="1:6" x14ac:dyDescent="0.25">
      <c r="A288" s="1"/>
      <c r="C288" s="5"/>
      <c r="D288" s="6"/>
      <c r="F288" s="7"/>
    </row>
    <row r="289" spans="1:6" x14ac:dyDescent="0.25">
      <c r="A289" s="1"/>
      <c r="C289" s="5"/>
      <c r="D289" s="6"/>
      <c r="F289" s="7"/>
    </row>
    <row r="290" spans="1:6" x14ac:dyDescent="0.25">
      <c r="A290" s="1"/>
      <c r="C290" s="5"/>
      <c r="D290" s="6"/>
      <c r="F290" s="7"/>
    </row>
    <row r="291" spans="1:6" x14ac:dyDescent="0.25">
      <c r="A291" s="1"/>
      <c r="C291" s="5"/>
      <c r="D291" s="6"/>
      <c r="F291" s="7"/>
    </row>
    <row r="292" spans="1:6" x14ac:dyDescent="0.25">
      <c r="A292" s="1"/>
      <c r="C292" s="5"/>
      <c r="D292" s="6"/>
      <c r="F292" s="7"/>
    </row>
    <row r="293" spans="1:6" x14ac:dyDescent="0.25">
      <c r="A293" s="1"/>
      <c r="C293" s="5"/>
      <c r="D293" s="6"/>
      <c r="F293" s="7"/>
    </row>
    <row r="294" spans="1:6" x14ac:dyDescent="0.25">
      <c r="A294" s="1"/>
      <c r="C294" s="5"/>
      <c r="D294" s="6"/>
      <c r="F294" s="7"/>
    </row>
    <row r="295" spans="1:6" x14ac:dyDescent="0.25">
      <c r="A295" s="1"/>
      <c r="C295" s="5"/>
      <c r="D295" s="6"/>
      <c r="F295" s="7"/>
    </row>
    <row r="296" spans="1:6" x14ac:dyDescent="0.25">
      <c r="A296" s="1"/>
      <c r="C296" s="5"/>
      <c r="D296" s="6"/>
      <c r="F296" s="7"/>
    </row>
    <row r="297" spans="1:6" x14ac:dyDescent="0.25">
      <c r="A297" s="1"/>
      <c r="C297" s="5"/>
      <c r="D297" s="6"/>
      <c r="F297" s="7"/>
    </row>
    <row r="298" spans="1:6" x14ac:dyDescent="0.25">
      <c r="A298" s="1"/>
      <c r="C298" s="5"/>
      <c r="D298" s="6"/>
      <c r="F298" s="7"/>
    </row>
    <row r="299" spans="1:6" x14ac:dyDescent="0.25">
      <c r="A299" s="1"/>
      <c r="C299" s="5"/>
      <c r="D299" s="6"/>
      <c r="F299" s="7"/>
    </row>
    <row r="300" spans="1:6" x14ac:dyDescent="0.25">
      <c r="A300" s="1"/>
      <c r="C300" s="5"/>
      <c r="D300" s="6"/>
      <c r="F300" s="7"/>
    </row>
    <row r="301" spans="1:6" x14ac:dyDescent="0.25">
      <c r="A301" s="1"/>
      <c r="C301" s="5"/>
      <c r="D301" s="6"/>
      <c r="F301" s="7"/>
    </row>
    <row r="302" spans="1:6" x14ac:dyDescent="0.25">
      <c r="A302" s="1"/>
      <c r="C302" s="5"/>
      <c r="D302" s="6"/>
      <c r="F302" s="7"/>
    </row>
    <row r="303" spans="1:6" x14ac:dyDescent="0.25">
      <c r="A303" s="1"/>
      <c r="C303" s="5"/>
      <c r="D303" s="6"/>
      <c r="F303" s="7"/>
    </row>
    <row r="304" spans="1:6" x14ac:dyDescent="0.25">
      <c r="A304" s="1"/>
      <c r="C304" s="5"/>
      <c r="D304" s="6"/>
      <c r="F304" s="7"/>
    </row>
    <row r="305" spans="1:6" x14ac:dyDescent="0.25">
      <c r="A305" s="1"/>
      <c r="C305" s="5"/>
      <c r="D305" s="6"/>
      <c r="F305" s="7"/>
    </row>
    <row r="306" spans="1:6" x14ac:dyDescent="0.25">
      <c r="A306" s="1"/>
      <c r="C306" s="5"/>
      <c r="D306" s="6"/>
      <c r="F306" s="7"/>
    </row>
    <row r="307" spans="1:6" x14ac:dyDescent="0.25">
      <c r="A307" s="1"/>
      <c r="C307" s="5"/>
      <c r="D307" s="6"/>
      <c r="F307" s="7"/>
    </row>
    <row r="308" spans="1:6" x14ac:dyDescent="0.25">
      <c r="A308" s="1"/>
      <c r="C308" s="5"/>
      <c r="D308" s="6"/>
      <c r="F308" s="7"/>
    </row>
    <row r="309" spans="1:6" x14ac:dyDescent="0.25">
      <c r="A309" s="1"/>
      <c r="C309" s="5"/>
      <c r="D309" s="6"/>
      <c r="F309" s="7"/>
    </row>
    <row r="310" spans="1:6" x14ac:dyDescent="0.25">
      <c r="A310" s="1"/>
      <c r="C310" s="5"/>
      <c r="D310" s="6"/>
      <c r="F310" s="7"/>
    </row>
    <row r="311" spans="1:6" x14ac:dyDescent="0.25">
      <c r="A311" s="1"/>
      <c r="C311" s="5"/>
      <c r="D311" s="6"/>
      <c r="F311" s="7"/>
    </row>
    <row r="312" spans="1:6" x14ac:dyDescent="0.25">
      <c r="A312" s="1"/>
      <c r="C312" s="5"/>
      <c r="D312" s="6"/>
      <c r="F312" s="7"/>
    </row>
    <row r="313" spans="1:6" x14ac:dyDescent="0.25">
      <c r="A313" s="1"/>
      <c r="C313" s="5"/>
      <c r="D313" s="6"/>
      <c r="F313" s="7"/>
    </row>
    <row r="314" spans="1:6" x14ac:dyDescent="0.25">
      <c r="A314" s="1"/>
      <c r="C314" s="5"/>
      <c r="D314" s="6"/>
      <c r="F314" s="7"/>
    </row>
    <row r="315" spans="1:6" x14ac:dyDescent="0.25">
      <c r="A315" s="1"/>
      <c r="C315" s="5"/>
      <c r="D315" s="6"/>
      <c r="F315" s="7"/>
    </row>
    <row r="316" spans="1:6" x14ac:dyDescent="0.25">
      <c r="A316" s="1"/>
      <c r="C316" s="5"/>
      <c r="D316" s="6"/>
      <c r="F316" s="7"/>
    </row>
    <row r="317" spans="1:6" x14ac:dyDescent="0.25">
      <c r="A317" s="1"/>
      <c r="C317" s="5"/>
      <c r="D317" s="6"/>
      <c r="F317" s="7"/>
    </row>
    <row r="318" spans="1:6" x14ac:dyDescent="0.25">
      <c r="A318" s="1"/>
      <c r="C318" s="5"/>
      <c r="D318" s="6"/>
      <c r="F318" s="7"/>
    </row>
    <row r="319" spans="1:6" x14ac:dyDescent="0.25">
      <c r="A319" s="1"/>
      <c r="C319" s="5"/>
      <c r="D319" s="6"/>
      <c r="F319" s="7"/>
    </row>
    <row r="320" spans="1:6" x14ac:dyDescent="0.25">
      <c r="A320" s="1"/>
      <c r="C320" s="5"/>
      <c r="D320" s="6"/>
      <c r="F320" s="7"/>
    </row>
    <row r="321" spans="1:6" x14ac:dyDescent="0.25">
      <c r="A321" s="1"/>
      <c r="C321" s="5"/>
      <c r="D321" s="6"/>
      <c r="F321" s="7"/>
    </row>
    <row r="322" spans="1:6" x14ac:dyDescent="0.25">
      <c r="A322" s="1"/>
      <c r="C322" s="5"/>
      <c r="D322" s="6"/>
      <c r="F322" s="7"/>
    </row>
    <row r="323" spans="1:6" x14ac:dyDescent="0.25">
      <c r="A323" s="1"/>
      <c r="C323" s="5"/>
      <c r="D323" s="6"/>
      <c r="F323" s="7"/>
    </row>
    <row r="324" spans="1:6" x14ac:dyDescent="0.25">
      <c r="A324" s="1"/>
      <c r="C324" s="5"/>
      <c r="D324" s="6"/>
      <c r="F324" s="7"/>
    </row>
    <row r="325" spans="1:6" x14ac:dyDescent="0.25">
      <c r="A325" s="1"/>
      <c r="C325" s="5"/>
      <c r="D325" s="6"/>
      <c r="F325" s="7"/>
    </row>
    <row r="326" spans="1:6" x14ac:dyDescent="0.25">
      <c r="A326" s="1"/>
      <c r="C326" s="5"/>
      <c r="D326" s="6"/>
      <c r="F326" s="7"/>
    </row>
    <row r="327" spans="1:6" x14ac:dyDescent="0.25">
      <c r="A327" s="1"/>
      <c r="C327" s="5"/>
      <c r="D327" s="6"/>
      <c r="F327" s="7"/>
    </row>
    <row r="328" spans="1:6" x14ac:dyDescent="0.25">
      <c r="A328" s="1"/>
      <c r="C328" s="5"/>
      <c r="D328" s="6"/>
      <c r="F328" s="7"/>
    </row>
    <row r="329" spans="1:6" x14ac:dyDescent="0.25">
      <c r="A329" s="1"/>
      <c r="C329" s="5"/>
      <c r="D329" s="6"/>
      <c r="F329" s="7"/>
    </row>
    <row r="330" spans="1:6" x14ac:dyDescent="0.25">
      <c r="A330" s="1"/>
      <c r="C330" s="5"/>
      <c r="D330" s="6"/>
      <c r="F330" s="7"/>
    </row>
    <row r="331" spans="1:6" x14ac:dyDescent="0.25">
      <c r="A331" s="1"/>
      <c r="C331" s="5"/>
      <c r="D331" s="6"/>
      <c r="F331" s="7"/>
    </row>
    <row r="332" spans="1:6" x14ac:dyDescent="0.25">
      <c r="A332" s="1"/>
      <c r="C332" s="5"/>
      <c r="D332" s="6"/>
      <c r="F332" s="7"/>
    </row>
    <row r="333" spans="1:6" x14ac:dyDescent="0.25">
      <c r="A333" s="1"/>
      <c r="C333" s="5"/>
      <c r="D333" s="6"/>
      <c r="F333" s="7"/>
    </row>
    <row r="334" spans="1:6" x14ac:dyDescent="0.25">
      <c r="A334" s="1"/>
      <c r="C334" s="5"/>
      <c r="D334" s="6"/>
      <c r="F334" s="7"/>
    </row>
    <row r="335" spans="1:6" x14ac:dyDescent="0.25">
      <c r="A335" s="1"/>
      <c r="C335" s="5"/>
      <c r="D335" s="6"/>
      <c r="F335" s="7"/>
    </row>
    <row r="336" spans="1:6" x14ac:dyDescent="0.25">
      <c r="A336" s="1"/>
      <c r="C336" s="5"/>
      <c r="D336" s="6"/>
      <c r="F336" s="7"/>
    </row>
    <row r="337" spans="1:6" x14ac:dyDescent="0.25">
      <c r="A337" s="1"/>
      <c r="C337" s="5"/>
      <c r="D337" s="6"/>
      <c r="F337" s="7"/>
    </row>
    <row r="338" spans="1:6" x14ac:dyDescent="0.25">
      <c r="A338" s="1"/>
      <c r="C338" s="5"/>
      <c r="D338" s="6"/>
      <c r="F338" s="7"/>
    </row>
    <row r="339" spans="1:6" x14ac:dyDescent="0.25">
      <c r="A339" s="1"/>
      <c r="C339" s="5"/>
      <c r="D339" s="6"/>
      <c r="F339" s="7"/>
    </row>
    <row r="340" spans="1:6" x14ac:dyDescent="0.25">
      <c r="A340" s="1"/>
      <c r="C340" s="5"/>
      <c r="D340" s="6"/>
      <c r="F340" s="7"/>
    </row>
    <row r="341" spans="1:6" x14ac:dyDescent="0.25">
      <c r="A341" s="1"/>
      <c r="C341" s="5"/>
      <c r="D341" s="6"/>
      <c r="F341" s="7"/>
    </row>
    <row r="342" spans="1:6" x14ac:dyDescent="0.25">
      <c r="A342" s="1"/>
      <c r="C342" s="5"/>
      <c r="D342" s="6"/>
      <c r="F342" s="7"/>
    </row>
    <row r="343" spans="1:6" x14ac:dyDescent="0.25">
      <c r="A343" s="1"/>
      <c r="C343" s="5"/>
      <c r="D343" s="6"/>
      <c r="F343" s="7"/>
    </row>
    <row r="344" spans="1:6" x14ac:dyDescent="0.25">
      <c r="A344" s="1"/>
      <c r="C344" s="5"/>
      <c r="D344" s="6"/>
      <c r="F344" s="7"/>
    </row>
    <row r="345" spans="1:6" x14ac:dyDescent="0.25">
      <c r="A345" s="1"/>
      <c r="C345" s="5"/>
      <c r="D345" s="6"/>
      <c r="F345" s="7"/>
    </row>
    <row r="346" spans="1:6" x14ac:dyDescent="0.25">
      <c r="A346" s="1"/>
      <c r="C346" s="5"/>
      <c r="D346" s="6"/>
      <c r="F346" s="7"/>
    </row>
    <row r="347" spans="1:6" x14ac:dyDescent="0.25">
      <c r="A347" s="1"/>
      <c r="C347" s="5"/>
      <c r="D347" s="6"/>
      <c r="F347" s="7"/>
    </row>
    <row r="348" spans="1:6" x14ac:dyDescent="0.25">
      <c r="A348" s="1"/>
      <c r="C348" s="5"/>
      <c r="D348" s="6"/>
      <c r="F348" s="7"/>
    </row>
    <row r="349" spans="1:6" x14ac:dyDescent="0.25">
      <c r="A349" s="1"/>
      <c r="C349" s="5"/>
      <c r="D349" s="6"/>
      <c r="F349" s="7"/>
    </row>
    <row r="350" spans="1:6" x14ac:dyDescent="0.25">
      <c r="A350" s="1"/>
      <c r="C350" s="5"/>
      <c r="D350" s="6"/>
      <c r="F350" s="7"/>
    </row>
    <row r="351" spans="1:6" x14ac:dyDescent="0.25">
      <c r="A351" s="1"/>
      <c r="C351" s="5"/>
      <c r="D351" s="6"/>
      <c r="F351" s="7"/>
    </row>
    <row r="352" spans="1:6" x14ac:dyDescent="0.25">
      <c r="A352" s="1"/>
      <c r="C352" s="5"/>
      <c r="D352" s="6"/>
      <c r="F352" s="7"/>
    </row>
    <row r="353" spans="1:6" x14ac:dyDescent="0.25">
      <c r="A353" s="1"/>
      <c r="C353" s="5"/>
      <c r="D353" s="6"/>
      <c r="F353" s="7"/>
    </row>
    <row r="354" spans="1:6" x14ac:dyDescent="0.25">
      <c r="A354" s="1"/>
      <c r="C354" s="5"/>
      <c r="D354" s="6"/>
      <c r="F354" s="7"/>
    </row>
    <row r="355" spans="1:6" x14ac:dyDescent="0.25">
      <c r="A355" s="1"/>
      <c r="C355" s="5"/>
      <c r="D355" s="6"/>
      <c r="F355" s="7"/>
    </row>
    <row r="356" spans="1:6" x14ac:dyDescent="0.25">
      <c r="A356" s="1"/>
      <c r="C356" s="5"/>
      <c r="D356" s="6"/>
      <c r="F356" s="7"/>
    </row>
    <row r="357" spans="1:6" x14ac:dyDescent="0.25">
      <c r="A357" s="1"/>
      <c r="C357" s="5"/>
      <c r="D357" s="6"/>
      <c r="F357" s="7"/>
    </row>
    <row r="358" spans="1:6" x14ac:dyDescent="0.25">
      <c r="A358" s="1"/>
      <c r="C358" s="5"/>
      <c r="D358" s="6"/>
      <c r="F358" s="7"/>
    </row>
    <row r="359" spans="1:6" x14ac:dyDescent="0.25">
      <c r="A359" s="1"/>
      <c r="C359" s="5"/>
      <c r="D359" s="6"/>
      <c r="F359" s="7"/>
    </row>
    <row r="360" spans="1:6" x14ac:dyDescent="0.25">
      <c r="A360" s="1"/>
      <c r="C360" s="5"/>
      <c r="D360" s="6"/>
      <c r="F360" s="7"/>
    </row>
    <row r="361" spans="1:6" x14ac:dyDescent="0.25">
      <c r="A361" s="1"/>
      <c r="C361" s="5"/>
      <c r="D361" s="6"/>
      <c r="F361" s="7"/>
    </row>
    <row r="362" spans="1:6" x14ac:dyDescent="0.25">
      <c r="A362" s="1"/>
      <c r="C362" s="5"/>
      <c r="D362" s="6"/>
      <c r="F362" s="7"/>
    </row>
    <row r="363" spans="1:6" x14ac:dyDescent="0.25">
      <c r="A363" s="1"/>
      <c r="C363" s="5"/>
      <c r="D363" s="6"/>
      <c r="F363" s="7"/>
    </row>
    <row r="364" spans="1:6" x14ac:dyDescent="0.25">
      <c r="A364" s="1"/>
      <c r="C364" s="5"/>
      <c r="D364" s="6"/>
      <c r="F364" s="7"/>
    </row>
    <row r="365" spans="1:6" x14ac:dyDescent="0.25">
      <c r="A365" s="1"/>
      <c r="C365" s="5"/>
      <c r="D365" s="6"/>
      <c r="F365" s="7"/>
    </row>
    <row r="366" spans="1:6" x14ac:dyDescent="0.25">
      <c r="A366" s="1"/>
      <c r="C366" s="5"/>
      <c r="D366" s="6"/>
      <c r="F366" s="7"/>
    </row>
    <row r="367" spans="1:6" x14ac:dyDescent="0.25">
      <c r="A367" s="1"/>
      <c r="C367" s="5"/>
      <c r="D367" s="6"/>
      <c r="F367" s="7"/>
    </row>
    <row r="368" spans="1:6" x14ac:dyDescent="0.25">
      <c r="A368" s="1"/>
      <c r="C368" s="5"/>
      <c r="D368" s="6"/>
      <c r="F368" s="7"/>
    </row>
    <row r="369" spans="1:6" x14ac:dyDescent="0.25">
      <c r="A369" s="1"/>
      <c r="C369" s="5"/>
      <c r="D369" s="6"/>
      <c r="F369" s="7"/>
    </row>
    <row r="370" spans="1:6" x14ac:dyDescent="0.25">
      <c r="A370" s="1"/>
      <c r="C370" s="5"/>
      <c r="D370" s="6"/>
      <c r="F370" s="7"/>
    </row>
    <row r="371" spans="1:6" x14ac:dyDescent="0.25">
      <c r="A371" s="1"/>
      <c r="C371" s="5"/>
      <c r="D371" s="6"/>
      <c r="F371" s="7"/>
    </row>
    <row r="372" spans="1:6" x14ac:dyDescent="0.25">
      <c r="A372" s="1"/>
      <c r="C372" s="5"/>
      <c r="D372" s="6"/>
      <c r="F372" s="7"/>
    </row>
    <row r="373" spans="1:6" x14ac:dyDescent="0.25">
      <c r="A373" s="1"/>
      <c r="C373" s="5"/>
      <c r="D373" s="6"/>
      <c r="F373" s="7"/>
    </row>
    <row r="374" spans="1:6" x14ac:dyDescent="0.25">
      <c r="A374" s="1"/>
      <c r="C374" s="5"/>
      <c r="D374" s="6"/>
      <c r="F374" s="7"/>
    </row>
    <row r="375" spans="1:6" x14ac:dyDescent="0.25">
      <c r="A375" s="1"/>
      <c r="C375" s="5"/>
      <c r="D375" s="6"/>
      <c r="F375" s="7"/>
    </row>
    <row r="376" spans="1:6" x14ac:dyDescent="0.25">
      <c r="A376" s="1"/>
      <c r="C376" s="5"/>
      <c r="D376" s="6"/>
      <c r="F376" s="7"/>
    </row>
    <row r="377" spans="1:6" x14ac:dyDescent="0.25">
      <c r="A377" s="1"/>
      <c r="C377" s="5"/>
      <c r="D377" s="6"/>
      <c r="F377" s="7"/>
    </row>
    <row r="378" spans="1:6" x14ac:dyDescent="0.25">
      <c r="A378" s="1"/>
      <c r="C378" s="5"/>
      <c r="D378" s="6"/>
      <c r="F378" s="7"/>
    </row>
    <row r="379" spans="1:6" x14ac:dyDescent="0.25">
      <c r="A379" s="1"/>
      <c r="C379" s="5"/>
      <c r="D379" s="6"/>
      <c r="F379" s="7"/>
    </row>
    <row r="380" spans="1:6" x14ac:dyDescent="0.25">
      <c r="A380" s="1"/>
      <c r="C380" s="5"/>
      <c r="D380" s="6"/>
      <c r="F380" s="7"/>
    </row>
    <row r="381" spans="1:6" x14ac:dyDescent="0.25">
      <c r="A381" s="1"/>
      <c r="C381" s="5"/>
      <c r="D381" s="6"/>
      <c r="F381" s="7"/>
    </row>
    <row r="382" spans="1:6" x14ac:dyDescent="0.25">
      <c r="A382" s="1"/>
      <c r="C382" s="5"/>
      <c r="D382" s="6"/>
      <c r="F382" s="7"/>
    </row>
    <row r="383" spans="1:6" x14ac:dyDescent="0.25">
      <c r="A383" s="1"/>
      <c r="C383" s="5"/>
      <c r="D383" s="6"/>
      <c r="F383" s="7"/>
    </row>
    <row r="384" spans="1:6" x14ac:dyDescent="0.25">
      <c r="A384" s="1"/>
      <c r="C384" s="5"/>
      <c r="D384" s="6"/>
      <c r="F384" s="7"/>
    </row>
    <row r="385" spans="1:6" x14ac:dyDescent="0.25">
      <c r="A385" s="1"/>
      <c r="C385" s="5"/>
      <c r="D385" s="6"/>
      <c r="F385" s="7"/>
    </row>
    <row r="386" spans="1:6" x14ac:dyDescent="0.25">
      <c r="A386" s="1"/>
      <c r="C386" s="5"/>
      <c r="D386" s="6"/>
      <c r="F386" s="7"/>
    </row>
    <row r="387" spans="1:6" x14ac:dyDescent="0.25">
      <c r="A387" s="1"/>
      <c r="C387" s="5"/>
      <c r="D387" s="6"/>
      <c r="F387" s="7"/>
    </row>
    <row r="388" spans="1:6" x14ac:dyDescent="0.25">
      <c r="A388" s="1"/>
      <c r="C388" s="5"/>
      <c r="D388" s="6"/>
      <c r="F388" s="7"/>
    </row>
    <row r="389" spans="1:6" x14ac:dyDescent="0.25">
      <c r="A389" s="1"/>
      <c r="C389" s="5"/>
      <c r="D389" s="6"/>
      <c r="F389" s="7"/>
    </row>
    <row r="390" spans="1:6" x14ac:dyDescent="0.25">
      <c r="A390" s="1"/>
      <c r="C390" s="5"/>
      <c r="D390" s="6"/>
      <c r="F390" s="7"/>
    </row>
    <row r="391" spans="1:6" x14ac:dyDescent="0.25">
      <c r="A391" s="1"/>
      <c r="C391" s="5"/>
      <c r="D391" s="6"/>
      <c r="F391" s="7"/>
    </row>
    <row r="392" spans="1:6" x14ac:dyDescent="0.25">
      <c r="A392" s="1"/>
      <c r="C392" s="5"/>
      <c r="D392" s="6"/>
      <c r="F392" s="7"/>
    </row>
    <row r="393" spans="1:6" x14ac:dyDescent="0.25">
      <c r="A393" s="1"/>
      <c r="C393" s="5"/>
      <c r="D393" s="6"/>
      <c r="F393" s="7"/>
    </row>
    <row r="394" spans="1:6" x14ac:dyDescent="0.25">
      <c r="A394" s="1"/>
      <c r="C394" s="5"/>
      <c r="D394" s="6"/>
      <c r="F394" s="7"/>
    </row>
    <row r="395" spans="1:6" x14ac:dyDescent="0.25">
      <c r="A395" s="1"/>
      <c r="C395" s="5"/>
      <c r="D395" s="6"/>
      <c r="F395" s="7"/>
    </row>
    <row r="396" spans="1:6" x14ac:dyDescent="0.25">
      <c r="A396" s="1"/>
      <c r="C396" s="5"/>
      <c r="D396" s="6"/>
      <c r="F396" s="7"/>
    </row>
    <row r="397" spans="1:6" x14ac:dyDescent="0.25">
      <c r="A397" s="1"/>
      <c r="C397" s="5"/>
      <c r="D397" s="6"/>
      <c r="F397" s="7"/>
    </row>
    <row r="398" spans="1:6" x14ac:dyDescent="0.25">
      <c r="A398" s="1"/>
      <c r="C398" s="5"/>
      <c r="D398" s="6"/>
      <c r="F398" s="7"/>
    </row>
    <row r="399" spans="1:6" x14ac:dyDescent="0.25">
      <c r="A399" s="1"/>
      <c r="C399" s="5"/>
      <c r="D399" s="6"/>
      <c r="F399" s="7"/>
    </row>
    <row r="400" spans="1:6" x14ac:dyDescent="0.25">
      <c r="A400" s="1"/>
      <c r="C400" s="5"/>
      <c r="D400" s="6"/>
      <c r="F400" s="7"/>
    </row>
    <row r="401" spans="1:6" x14ac:dyDescent="0.25">
      <c r="A401" s="1"/>
      <c r="C401" s="5"/>
      <c r="D401" s="6"/>
      <c r="F401" s="7"/>
    </row>
    <row r="402" spans="1:6" x14ac:dyDescent="0.25">
      <c r="A402" s="1"/>
      <c r="C402" s="5"/>
      <c r="D402" s="6"/>
      <c r="F402" s="7"/>
    </row>
    <row r="403" spans="1:6" x14ac:dyDescent="0.25">
      <c r="A403" s="1"/>
      <c r="C403" s="5"/>
      <c r="D403" s="6"/>
      <c r="F403" s="7"/>
    </row>
    <row r="404" spans="1:6" x14ac:dyDescent="0.25">
      <c r="A404" s="1"/>
      <c r="C404" s="5"/>
      <c r="D404" s="6"/>
      <c r="F404" s="7"/>
    </row>
    <row r="405" spans="1:6" x14ac:dyDescent="0.25">
      <c r="A405" s="1"/>
      <c r="C405" s="5"/>
      <c r="D405" s="6"/>
      <c r="F405" s="7"/>
    </row>
    <row r="406" spans="1:6" x14ac:dyDescent="0.25">
      <c r="A406" s="1"/>
      <c r="C406" s="5"/>
      <c r="D406" s="6"/>
      <c r="F406" s="7"/>
    </row>
    <row r="407" spans="1:6" x14ac:dyDescent="0.25">
      <c r="A407" s="1"/>
      <c r="C407" s="5"/>
      <c r="D407" s="6"/>
      <c r="F407" s="7"/>
    </row>
    <row r="408" spans="1:6" x14ac:dyDescent="0.25">
      <c r="A408" s="1"/>
      <c r="C408" s="5"/>
      <c r="D408" s="6"/>
      <c r="F408" s="7"/>
    </row>
    <row r="409" spans="1:6" x14ac:dyDescent="0.25">
      <c r="A409" s="1"/>
      <c r="C409" s="5"/>
      <c r="D409" s="6"/>
      <c r="F409" s="7"/>
    </row>
    <row r="410" spans="1:6" x14ac:dyDescent="0.25">
      <c r="A410" s="1"/>
      <c r="C410" s="5"/>
      <c r="D410" s="6"/>
      <c r="F410" s="7"/>
    </row>
    <row r="411" spans="1:6" x14ac:dyDescent="0.25">
      <c r="A411" s="1"/>
      <c r="C411" s="5"/>
      <c r="D411" s="6"/>
      <c r="F411" s="7"/>
    </row>
    <row r="412" spans="1:6" x14ac:dyDescent="0.25">
      <c r="A412" s="1"/>
      <c r="C412" s="5"/>
      <c r="D412" s="6"/>
      <c r="F412" s="7"/>
    </row>
    <row r="413" spans="1:6" x14ac:dyDescent="0.25">
      <c r="A413" s="1"/>
      <c r="C413" s="5"/>
      <c r="D413" s="6"/>
      <c r="F413" s="7"/>
    </row>
    <row r="414" spans="1:6" x14ac:dyDescent="0.25">
      <c r="A414" s="1"/>
      <c r="C414" s="5"/>
      <c r="D414" s="6"/>
      <c r="F414" s="7"/>
    </row>
    <row r="415" spans="1:6" x14ac:dyDescent="0.25">
      <c r="A415" s="1"/>
      <c r="C415" s="5"/>
      <c r="D415" s="6"/>
      <c r="F415" s="7"/>
    </row>
    <row r="416" spans="1:6" x14ac:dyDescent="0.25">
      <c r="A416" s="1"/>
      <c r="C416" s="5"/>
      <c r="D416" s="6"/>
      <c r="F416" s="7"/>
    </row>
    <row r="417" spans="1:6" x14ac:dyDescent="0.25">
      <c r="A417" s="1"/>
      <c r="C417" s="5"/>
      <c r="D417" s="6"/>
      <c r="F417" s="7"/>
    </row>
    <row r="418" spans="1:6" x14ac:dyDescent="0.25">
      <c r="A418" s="1"/>
      <c r="C418" s="5"/>
      <c r="D418" s="6"/>
      <c r="F418" s="7"/>
    </row>
    <row r="419" spans="1:6" x14ac:dyDescent="0.25">
      <c r="A419" s="1"/>
      <c r="C419" s="5"/>
      <c r="D419" s="6"/>
      <c r="F419" s="7"/>
    </row>
    <row r="420" spans="1:6" x14ac:dyDescent="0.25">
      <c r="A420" s="1"/>
      <c r="C420" s="5"/>
      <c r="D420" s="6"/>
      <c r="F420" s="7"/>
    </row>
    <row r="421" spans="1:6" x14ac:dyDescent="0.25">
      <c r="A421" s="1"/>
      <c r="C421" s="5"/>
      <c r="D421" s="6"/>
      <c r="F421" s="7"/>
    </row>
    <row r="422" spans="1:6" x14ac:dyDescent="0.25">
      <c r="A422" s="1"/>
      <c r="C422" s="5"/>
      <c r="D422" s="6"/>
      <c r="F422" s="7"/>
    </row>
    <row r="423" spans="1:6" x14ac:dyDescent="0.25">
      <c r="A423" s="1"/>
      <c r="C423" s="5"/>
      <c r="D423" s="6"/>
      <c r="F423" s="7"/>
    </row>
    <row r="424" spans="1:6" x14ac:dyDescent="0.25">
      <c r="A424" s="1"/>
      <c r="C424" s="5"/>
      <c r="D424" s="6"/>
      <c r="F424" s="7"/>
    </row>
    <row r="425" spans="1:6" x14ac:dyDescent="0.25">
      <c r="A425" s="1"/>
      <c r="C425" s="5"/>
      <c r="D425" s="6"/>
      <c r="F425" s="7"/>
    </row>
    <row r="426" spans="1:6" x14ac:dyDescent="0.25">
      <c r="A426" s="1"/>
      <c r="C426" s="5"/>
      <c r="D426" s="6"/>
      <c r="F426" s="7"/>
    </row>
    <row r="427" spans="1:6" x14ac:dyDescent="0.25">
      <c r="A427" s="1"/>
      <c r="C427" s="5"/>
      <c r="D427" s="6"/>
      <c r="F427" s="7"/>
    </row>
    <row r="428" spans="1:6" x14ac:dyDescent="0.25">
      <c r="A428" s="1"/>
      <c r="C428" s="5"/>
      <c r="D428" s="6"/>
      <c r="F428" s="7"/>
    </row>
    <row r="429" spans="1:6" x14ac:dyDescent="0.25">
      <c r="A429" s="1"/>
      <c r="C429" s="5"/>
      <c r="D429" s="6"/>
      <c r="F429" s="7"/>
    </row>
    <row r="430" spans="1:6" x14ac:dyDescent="0.25">
      <c r="A430" s="1"/>
      <c r="C430" s="5"/>
      <c r="D430" s="6"/>
      <c r="F430" s="7"/>
    </row>
    <row r="431" spans="1:6" x14ac:dyDescent="0.25">
      <c r="A431" s="1"/>
      <c r="C431" s="5"/>
      <c r="D431" s="6"/>
      <c r="F431" s="7"/>
    </row>
    <row r="432" spans="1:6" x14ac:dyDescent="0.25">
      <c r="A432" s="1"/>
      <c r="C432" s="5"/>
      <c r="D432" s="6"/>
      <c r="F432" s="7"/>
    </row>
    <row r="433" spans="1:6" x14ac:dyDescent="0.25">
      <c r="A433" s="1"/>
      <c r="C433" s="5"/>
      <c r="D433" s="6"/>
      <c r="F433" s="7"/>
    </row>
    <row r="434" spans="1:6" x14ac:dyDescent="0.25">
      <c r="A434" s="1"/>
      <c r="C434" s="5"/>
    </row>
    <row r="435" spans="1:6" x14ac:dyDescent="0.25">
      <c r="A435" s="1"/>
      <c r="C435" s="5"/>
    </row>
    <row r="436" spans="1:6" x14ac:dyDescent="0.25">
      <c r="A436" s="1"/>
      <c r="C436" s="5"/>
    </row>
    <row r="437" spans="1:6" x14ac:dyDescent="0.25">
      <c r="A437" s="1"/>
      <c r="C437" s="5"/>
    </row>
    <row r="438" spans="1:6" x14ac:dyDescent="0.25">
      <c r="A438" s="1"/>
      <c r="C438" s="5"/>
    </row>
    <row r="439" spans="1:6" x14ac:dyDescent="0.25">
      <c r="A439" s="1"/>
      <c r="C439" s="5"/>
    </row>
    <row r="440" spans="1:6" x14ac:dyDescent="0.25">
      <c r="A440" s="1"/>
      <c r="C440" s="5"/>
    </row>
    <row r="441" spans="1:6" x14ac:dyDescent="0.25">
      <c r="A441" s="1"/>
      <c r="C441" s="5"/>
    </row>
    <row r="442" spans="1:6" x14ac:dyDescent="0.25">
      <c r="A442" s="1"/>
      <c r="C442" s="5"/>
    </row>
    <row r="443" spans="1:6" x14ac:dyDescent="0.25">
      <c r="A443" s="1"/>
      <c r="C443" s="5"/>
    </row>
    <row r="444" spans="1:6" x14ac:dyDescent="0.25">
      <c r="A444" s="1"/>
      <c r="C444" s="5"/>
    </row>
    <row r="445" spans="1:6" x14ac:dyDescent="0.25">
      <c r="A445" s="1"/>
      <c r="C445" s="5"/>
    </row>
    <row r="446" spans="1:6" x14ac:dyDescent="0.25">
      <c r="A446" s="1"/>
      <c r="C446" s="5"/>
    </row>
    <row r="447" spans="1:6" x14ac:dyDescent="0.25">
      <c r="A447" s="1"/>
      <c r="C447" s="5"/>
    </row>
    <row r="448" spans="1:6" x14ac:dyDescent="0.25">
      <c r="A448" s="1"/>
      <c r="C448" s="5"/>
    </row>
    <row r="449" spans="1:3" x14ac:dyDescent="0.25">
      <c r="A449" s="1"/>
      <c r="C449" s="5"/>
    </row>
    <row r="450" spans="1:3" x14ac:dyDescent="0.25">
      <c r="A450" s="1"/>
      <c r="C450" s="5"/>
    </row>
    <row r="451" spans="1:3" x14ac:dyDescent="0.25">
      <c r="A451" s="1"/>
      <c r="C451" s="5"/>
    </row>
    <row r="452" spans="1:3" x14ac:dyDescent="0.25">
      <c r="A452" s="1"/>
      <c r="C452" s="5"/>
    </row>
    <row r="453" spans="1:3" x14ac:dyDescent="0.25">
      <c r="A453" s="1"/>
      <c r="C453" s="5"/>
    </row>
    <row r="454" spans="1:3" x14ac:dyDescent="0.25">
      <c r="A454" s="1"/>
      <c r="C454" s="5"/>
    </row>
    <row r="455" spans="1:3" x14ac:dyDescent="0.25">
      <c r="A455" s="1"/>
      <c r="C455" s="5"/>
    </row>
    <row r="456" spans="1:3" x14ac:dyDescent="0.25">
      <c r="A456" s="1"/>
      <c r="C456" s="5"/>
    </row>
    <row r="457" spans="1:3" x14ac:dyDescent="0.25">
      <c r="A457" s="1"/>
      <c r="C457" s="5"/>
    </row>
    <row r="458" spans="1:3" x14ac:dyDescent="0.25">
      <c r="A458" s="1"/>
      <c r="C458" s="5"/>
    </row>
    <row r="459" spans="1:3" x14ac:dyDescent="0.25">
      <c r="A459" s="1"/>
      <c r="C459" s="5"/>
    </row>
    <row r="460" spans="1:3" x14ac:dyDescent="0.25">
      <c r="A460" s="1"/>
      <c r="C460" s="5"/>
    </row>
    <row r="461" spans="1:3" x14ac:dyDescent="0.25">
      <c r="A461" s="1"/>
      <c r="C461" s="5"/>
    </row>
    <row r="462" spans="1:3" x14ac:dyDescent="0.25">
      <c r="A462" s="1"/>
      <c r="C462" s="5"/>
    </row>
    <row r="463" spans="1:3" x14ac:dyDescent="0.25">
      <c r="A463" s="1"/>
      <c r="C463" s="5"/>
    </row>
    <row r="464" spans="1:3" x14ac:dyDescent="0.25">
      <c r="A464" s="1"/>
      <c r="C464" s="5"/>
    </row>
    <row r="465" spans="1:3" x14ac:dyDescent="0.25">
      <c r="A465" s="1"/>
      <c r="C465" s="5"/>
    </row>
    <row r="466" spans="1:3" x14ac:dyDescent="0.25">
      <c r="A466" s="1"/>
      <c r="C466" s="5"/>
    </row>
    <row r="467" spans="1:3" x14ac:dyDescent="0.25">
      <c r="A467" s="1"/>
      <c r="C467" s="5"/>
    </row>
    <row r="468" spans="1:3" x14ac:dyDescent="0.25">
      <c r="A468" s="1"/>
      <c r="C468" s="5"/>
    </row>
    <row r="469" spans="1:3" x14ac:dyDescent="0.25">
      <c r="A469" s="1"/>
      <c r="C469" s="5"/>
    </row>
    <row r="470" spans="1:3" x14ac:dyDescent="0.25">
      <c r="A470" s="1"/>
      <c r="C470" s="5"/>
    </row>
    <row r="471" spans="1:3" x14ac:dyDescent="0.25">
      <c r="A471" s="1"/>
      <c r="C471" s="5"/>
    </row>
    <row r="472" spans="1:3" x14ac:dyDescent="0.25">
      <c r="A472" s="1"/>
      <c r="C472" s="5"/>
    </row>
    <row r="473" spans="1:3" x14ac:dyDescent="0.25">
      <c r="A473" s="1"/>
      <c r="C473" s="5"/>
    </row>
    <row r="474" spans="1:3" x14ac:dyDescent="0.25">
      <c r="A474" s="1"/>
      <c r="C474" s="5"/>
    </row>
    <row r="475" spans="1:3" x14ac:dyDescent="0.25">
      <c r="A475" s="1"/>
      <c r="C475" s="5"/>
    </row>
    <row r="476" spans="1:3" x14ac:dyDescent="0.25">
      <c r="A476" s="1"/>
      <c r="C476" s="5"/>
    </row>
    <row r="477" spans="1:3" x14ac:dyDescent="0.25">
      <c r="A477" s="1"/>
      <c r="C477" s="5"/>
    </row>
    <row r="478" spans="1:3" x14ac:dyDescent="0.25">
      <c r="A478" s="1"/>
      <c r="C478" s="5"/>
    </row>
    <row r="479" spans="1:3" x14ac:dyDescent="0.25">
      <c r="A479" s="1"/>
      <c r="C479" s="5"/>
    </row>
    <row r="480" spans="1:3" x14ac:dyDescent="0.25">
      <c r="A480" s="1"/>
      <c r="C480" s="5"/>
    </row>
    <row r="481" spans="1:3" x14ac:dyDescent="0.25">
      <c r="A481" s="1"/>
      <c r="C481" s="5"/>
    </row>
    <row r="482" spans="1:3" x14ac:dyDescent="0.25">
      <c r="A482" s="1"/>
      <c r="C482" s="5"/>
    </row>
    <row r="483" spans="1:3" x14ac:dyDescent="0.25">
      <c r="A483" s="1"/>
      <c r="C483" s="5"/>
    </row>
    <row r="484" spans="1:3" x14ac:dyDescent="0.25">
      <c r="A484" s="1"/>
      <c r="C484" s="5"/>
    </row>
    <row r="485" spans="1:3" x14ac:dyDescent="0.25">
      <c r="A485" s="1"/>
      <c r="C485" s="5"/>
    </row>
    <row r="486" spans="1:3" x14ac:dyDescent="0.25">
      <c r="A486" s="1"/>
      <c r="C486" s="5"/>
    </row>
    <row r="487" spans="1:3" x14ac:dyDescent="0.25">
      <c r="A487" s="1"/>
      <c r="C487" s="5"/>
    </row>
    <row r="488" spans="1:3" x14ac:dyDescent="0.25">
      <c r="A488" s="1"/>
      <c r="C488" s="5"/>
    </row>
    <row r="489" spans="1:3" x14ac:dyDescent="0.25">
      <c r="A489" s="1"/>
      <c r="C489" s="5"/>
    </row>
    <row r="490" spans="1:3" x14ac:dyDescent="0.25">
      <c r="A490" s="1"/>
      <c r="C490" s="5"/>
    </row>
    <row r="491" spans="1:3" x14ac:dyDescent="0.25">
      <c r="A491" s="1"/>
      <c r="C491" s="5"/>
    </row>
    <row r="492" spans="1:3" x14ac:dyDescent="0.25">
      <c r="A492" s="1"/>
      <c r="C492" s="5"/>
    </row>
    <row r="493" spans="1:3" x14ac:dyDescent="0.25">
      <c r="A493" s="1"/>
      <c r="C493" s="5"/>
    </row>
    <row r="494" spans="1:3" x14ac:dyDescent="0.25">
      <c r="A494" s="1"/>
      <c r="C494" s="5"/>
    </row>
    <row r="495" spans="1:3" x14ac:dyDescent="0.25">
      <c r="A495" s="1"/>
      <c r="C495" s="5"/>
    </row>
    <row r="496" spans="1:3" x14ac:dyDescent="0.25">
      <c r="A496" s="1"/>
      <c r="C496" s="5"/>
    </row>
    <row r="497" spans="1:3" x14ac:dyDescent="0.25">
      <c r="A497" s="1"/>
      <c r="C497" s="5"/>
    </row>
    <row r="498" spans="1:3" x14ac:dyDescent="0.25">
      <c r="A498" s="1"/>
      <c r="C498" s="5"/>
    </row>
    <row r="499" spans="1:3" x14ac:dyDescent="0.25">
      <c r="A499" s="1"/>
      <c r="C499" s="5"/>
    </row>
    <row r="500" spans="1:3" x14ac:dyDescent="0.25">
      <c r="A500" s="1"/>
      <c r="C500" s="5"/>
    </row>
    <row r="501" spans="1:3" x14ac:dyDescent="0.25">
      <c r="A501" s="1"/>
      <c r="C501" s="5"/>
    </row>
    <row r="502" spans="1:3" x14ac:dyDescent="0.25">
      <c r="A502" s="1"/>
      <c r="C502" s="5"/>
    </row>
    <row r="503" spans="1:3" x14ac:dyDescent="0.25">
      <c r="A503" s="1"/>
      <c r="C503" s="5"/>
    </row>
    <row r="504" spans="1:3" x14ac:dyDescent="0.25">
      <c r="A504" s="1"/>
      <c r="C504" s="5"/>
    </row>
    <row r="505" spans="1:3" x14ac:dyDescent="0.25">
      <c r="A505" s="1"/>
      <c r="C505" s="5"/>
    </row>
    <row r="506" spans="1:3" x14ac:dyDescent="0.25">
      <c r="A506" s="1"/>
      <c r="C506" s="5"/>
    </row>
    <row r="507" spans="1:3" x14ac:dyDescent="0.25">
      <c r="A507" s="1"/>
      <c r="C507" s="5"/>
    </row>
    <row r="508" spans="1:3" x14ac:dyDescent="0.25">
      <c r="A508" s="1"/>
      <c r="C508" s="5"/>
    </row>
    <row r="509" spans="1:3" x14ac:dyDescent="0.25">
      <c r="A509" s="1"/>
      <c r="C509" s="5"/>
    </row>
    <row r="510" spans="1:3" x14ac:dyDescent="0.25">
      <c r="A510" s="1"/>
      <c r="C510" s="5"/>
    </row>
    <row r="511" spans="1:3" x14ac:dyDescent="0.25">
      <c r="A511" s="1"/>
      <c r="C511" s="5"/>
    </row>
    <row r="512" spans="1:3" x14ac:dyDescent="0.25">
      <c r="A512" s="1"/>
      <c r="C512" s="5"/>
    </row>
    <row r="513" spans="1:3" x14ac:dyDescent="0.25">
      <c r="A513" s="1"/>
      <c r="C513" s="5"/>
    </row>
    <row r="514" spans="1:3" x14ac:dyDescent="0.25">
      <c r="A514" s="1"/>
      <c r="C514" s="5"/>
    </row>
    <row r="515" spans="1:3" x14ac:dyDescent="0.25">
      <c r="A515" s="1"/>
      <c r="C515" s="5"/>
    </row>
    <row r="516" spans="1:3" x14ac:dyDescent="0.25">
      <c r="A516" s="1"/>
      <c r="C516" s="5"/>
    </row>
    <row r="517" spans="1:3" x14ac:dyDescent="0.25">
      <c r="A517" s="1"/>
      <c r="C517" s="5"/>
    </row>
    <row r="518" spans="1:3" x14ac:dyDescent="0.25">
      <c r="A518" s="1"/>
      <c r="C518" s="5"/>
    </row>
    <row r="519" spans="1:3" x14ac:dyDescent="0.25">
      <c r="A519" s="1"/>
      <c r="C519" s="5"/>
    </row>
    <row r="520" spans="1:3" x14ac:dyDescent="0.25">
      <c r="A520" s="1"/>
      <c r="C520" s="5"/>
    </row>
    <row r="521" spans="1:3" x14ac:dyDescent="0.25">
      <c r="A521" s="1"/>
      <c r="C521" s="5"/>
    </row>
    <row r="522" spans="1:3" x14ac:dyDescent="0.25">
      <c r="A522" s="1"/>
      <c r="C522" s="5"/>
    </row>
    <row r="523" spans="1:3" x14ac:dyDescent="0.25">
      <c r="A523" s="1"/>
      <c r="C523" s="5"/>
    </row>
    <row r="524" spans="1:3" x14ac:dyDescent="0.25">
      <c r="A524" s="1"/>
      <c r="C524" s="5"/>
    </row>
    <row r="525" spans="1:3" x14ac:dyDescent="0.25">
      <c r="A525" s="1"/>
      <c r="C525" s="5"/>
    </row>
    <row r="526" spans="1:3" x14ac:dyDescent="0.25">
      <c r="A526" s="1"/>
      <c r="C526" s="5"/>
    </row>
    <row r="527" spans="1:3" x14ac:dyDescent="0.25">
      <c r="A527" s="1"/>
      <c r="C527" s="5"/>
    </row>
    <row r="528" spans="1:3" x14ac:dyDescent="0.25">
      <c r="A528" s="1"/>
      <c r="C528" s="5"/>
    </row>
    <row r="529" spans="1:3" x14ac:dyDescent="0.25">
      <c r="A529" s="1"/>
      <c r="C529" s="5"/>
    </row>
    <row r="530" spans="1:3" x14ac:dyDescent="0.25">
      <c r="A530" s="1"/>
      <c r="C530" s="5"/>
    </row>
    <row r="531" spans="1:3" x14ac:dyDescent="0.25">
      <c r="A531" s="1"/>
      <c r="C531" s="5"/>
    </row>
    <row r="532" spans="1:3" x14ac:dyDescent="0.25">
      <c r="A532" s="1"/>
      <c r="C532" s="5"/>
    </row>
    <row r="533" spans="1:3" x14ac:dyDescent="0.25">
      <c r="A533" s="1"/>
      <c r="C533" s="5"/>
    </row>
    <row r="534" spans="1:3" x14ac:dyDescent="0.25">
      <c r="A534" s="1"/>
      <c r="C534" s="5"/>
    </row>
    <row r="535" spans="1:3" x14ac:dyDescent="0.25">
      <c r="A535" s="1"/>
      <c r="C535" s="5"/>
    </row>
    <row r="536" spans="1:3" x14ac:dyDescent="0.25">
      <c r="A536" s="1"/>
      <c r="C536" s="5"/>
    </row>
    <row r="537" spans="1:3" x14ac:dyDescent="0.25">
      <c r="A537" s="1"/>
      <c r="C537" s="5"/>
    </row>
    <row r="538" spans="1:3" x14ac:dyDescent="0.25">
      <c r="A538" s="1"/>
      <c r="C538" s="5"/>
    </row>
    <row r="539" spans="1:3" x14ac:dyDescent="0.25">
      <c r="A539" s="1"/>
      <c r="C539" s="5"/>
    </row>
    <row r="540" spans="1:3" x14ac:dyDescent="0.25">
      <c r="A540" s="1"/>
      <c r="C540" s="5"/>
    </row>
    <row r="541" spans="1:3" x14ac:dyDescent="0.25">
      <c r="A541" s="1"/>
      <c r="C541" s="5"/>
    </row>
    <row r="542" spans="1:3" x14ac:dyDescent="0.25">
      <c r="A542" s="1"/>
      <c r="C542" s="5"/>
    </row>
    <row r="543" spans="1:3" x14ac:dyDescent="0.25">
      <c r="A543" s="1"/>
      <c r="C543" s="5"/>
    </row>
    <row r="544" spans="1:3" x14ac:dyDescent="0.25">
      <c r="A544" s="1"/>
      <c r="C544" s="5"/>
    </row>
    <row r="545" spans="1:3" x14ac:dyDescent="0.25">
      <c r="A545" s="1"/>
      <c r="C545" s="5"/>
    </row>
    <row r="546" spans="1:3" x14ac:dyDescent="0.25">
      <c r="A546" s="1"/>
      <c r="C546" s="5"/>
    </row>
    <row r="547" spans="1:3" x14ac:dyDescent="0.25">
      <c r="A547" s="1"/>
      <c r="C547" s="5"/>
    </row>
    <row r="548" spans="1:3" x14ac:dyDescent="0.25">
      <c r="A548" s="1"/>
      <c r="C548" s="5"/>
    </row>
    <row r="549" spans="1:3" x14ac:dyDescent="0.25">
      <c r="A549" s="1"/>
      <c r="C549" s="5"/>
    </row>
    <row r="550" spans="1:3" x14ac:dyDescent="0.25">
      <c r="A550" s="1"/>
      <c r="C550" s="5"/>
    </row>
    <row r="551" spans="1:3" x14ac:dyDescent="0.25">
      <c r="A551" s="1"/>
      <c r="C551" s="5"/>
    </row>
    <row r="552" spans="1:3" x14ac:dyDescent="0.25">
      <c r="A552" s="1"/>
      <c r="C552" s="5"/>
    </row>
    <row r="553" spans="1:3" x14ac:dyDescent="0.25">
      <c r="A553" s="1"/>
      <c r="C553" s="5"/>
    </row>
    <row r="554" spans="1:3" x14ac:dyDescent="0.25">
      <c r="A554" s="1"/>
      <c r="C554" s="5"/>
    </row>
    <row r="555" spans="1:3" x14ac:dyDescent="0.25">
      <c r="A555" s="1"/>
      <c r="C555" s="5"/>
    </row>
    <row r="556" spans="1:3" x14ac:dyDescent="0.25">
      <c r="A556" s="1"/>
      <c r="C556" s="5"/>
    </row>
    <row r="557" spans="1:3" x14ac:dyDescent="0.25">
      <c r="A557" s="1"/>
      <c r="C557" s="5"/>
    </row>
    <row r="558" spans="1:3" x14ac:dyDescent="0.25">
      <c r="A558" s="1"/>
      <c r="C558" s="5"/>
    </row>
    <row r="559" spans="1:3" x14ac:dyDescent="0.25">
      <c r="A559" s="1"/>
      <c r="C559" s="5"/>
    </row>
    <row r="560" spans="1:3" x14ac:dyDescent="0.25">
      <c r="A560" s="1"/>
      <c r="C560" s="5"/>
    </row>
    <row r="561" spans="1:3" x14ac:dyDescent="0.25">
      <c r="A561" s="1"/>
      <c r="C561" s="5"/>
    </row>
    <row r="562" spans="1:3" x14ac:dyDescent="0.25">
      <c r="A562" s="1"/>
      <c r="C562" s="5"/>
    </row>
    <row r="563" spans="1:3" x14ac:dyDescent="0.25">
      <c r="A563" s="1"/>
      <c r="C563" s="5"/>
    </row>
    <row r="564" spans="1:3" x14ac:dyDescent="0.25">
      <c r="A564" s="1"/>
      <c r="C564" s="5"/>
    </row>
    <row r="565" spans="1:3" x14ac:dyDescent="0.25">
      <c r="A565" s="1"/>
      <c r="C565" s="5"/>
    </row>
    <row r="566" spans="1:3" x14ac:dyDescent="0.25">
      <c r="A566" s="1"/>
      <c r="C566" s="5"/>
    </row>
    <row r="567" spans="1:3" x14ac:dyDescent="0.25">
      <c r="A567" s="1"/>
      <c r="C567" s="5"/>
    </row>
    <row r="568" spans="1:3" x14ac:dyDescent="0.25">
      <c r="A568" s="1"/>
      <c r="C568" s="5"/>
    </row>
    <row r="569" spans="1:3" x14ac:dyDescent="0.25">
      <c r="A569" s="1"/>
      <c r="C569" s="5"/>
    </row>
    <row r="570" spans="1:3" x14ac:dyDescent="0.25">
      <c r="A570" s="1"/>
      <c r="C570" s="5"/>
    </row>
    <row r="571" spans="1:3" x14ac:dyDescent="0.25">
      <c r="A571" s="1"/>
      <c r="C571" s="5"/>
    </row>
    <row r="572" spans="1:3" x14ac:dyDescent="0.25">
      <c r="A572" s="1"/>
      <c r="C572" s="5"/>
    </row>
    <row r="573" spans="1:3" x14ac:dyDescent="0.25">
      <c r="A573" s="1"/>
      <c r="C573" s="5"/>
    </row>
    <row r="574" spans="1:3" x14ac:dyDescent="0.25">
      <c r="A574" s="1"/>
      <c r="C574" s="5"/>
    </row>
    <row r="575" spans="1:3" x14ac:dyDescent="0.25">
      <c r="A575" s="1"/>
      <c r="C575" s="5"/>
    </row>
    <row r="576" spans="1:3" x14ac:dyDescent="0.25">
      <c r="A576" s="1"/>
      <c r="C576" s="5"/>
    </row>
    <row r="577" spans="1:3" x14ac:dyDescent="0.25">
      <c r="A577" s="1"/>
      <c r="C577" s="5"/>
    </row>
    <row r="578" spans="1:3" x14ac:dyDescent="0.25">
      <c r="A578" s="1"/>
      <c r="C578" s="5"/>
    </row>
    <row r="579" spans="1:3" x14ac:dyDescent="0.25">
      <c r="A579" s="1"/>
      <c r="C579" s="5"/>
    </row>
    <row r="580" spans="1:3" x14ac:dyDescent="0.25">
      <c r="A580" s="1"/>
      <c r="C580" s="5"/>
    </row>
    <row r="581" spans="1:3" x14ac:dyDescent="0.25">
      <c r="A581" s="1"/>
      <c r="C581" s="5"/>
    </row>
    <row r="582" spans="1:3" x14ac:dyDescent="0.25">
      <c r="A582" s="1"/>
      <c r="C582" s="5"/>
    </row>
    <row r="583" spans="1:3" x14ac:dyDescent="0.25">
      <c r="A583" s="1"/>
      <c r="C583" s="5"/>
    </row>
    <row r="584" spans="1:3" x14ac:dyDescent="0.25">
      <c r="A584" s="1"/>
      <c r="C584" s="5"/>
    </row>
    <row r="585" spans="1:3" x14ac:dyDescent="0.25">
      <c r="A585" s="1"/>
      <c r="C585" s="5"/>
    </row>
    <row r="586" spans="1:3" x14ac:dyDescent="0.25">
      <c r="A586" s="1"/>
      <c r="C586" s="5"/>
    </row>
    <row r="587" spans="1:3" x14ac:dyDescent="0.25">
      <c r="A587" s="1"/>
      <c r="C587" s="5"/>
    </row>
    <row r="588" spans="1:3" x14ac:dyDescent="0.25">
      <c r="A588" s="1"/>
      <c r="C588" s="5"/>
    </row>
    <row r="589" spans="1:3" x14ac:dyDescent="0.25">
      <c r="A589" s="1"/>
      <c r="C589" s="5"/>
    </row>
    <row r="590" spans="1:3" x14ac:dyDescent="0.25">
      <c r="A590" s="1"/>
      <c r="C590" s="5"/>
    </row>
    <row r="591" spans="1:3" x14ac:dyDescent="0.25">
      <c r="A591" s="1"/>
      <c r="C591" s="5"/>
    </row>
    <row r="592" spans="1:3" x14ac:dyDescent="0.25">
      <c r="A592" s="1"/>
      <c r="C592" s="5"/>
    </row>
    <row r="593" spans="1:3" x14ac:dyDescent="0.25">
      <c r="A593" s="1"/>
      <c r="C593" s="5"/>
    </row>
    <row r="594" spans="1:3" x14ac:dyDescent="0.25">
      <c r="A594" s="1"/>
      <c r="C594" s="5"/>
    </row>
    <row r="595" spans="1:3" x14ac:dyDescent="0.25">
      <c r="A595" s="1"/>
      <c r="C595" s="5"/>
    </row>
    <row r="596" spans="1:3" x14ac:dyDescent="0.25">
      <c r="A596" s="1"/>
      <c r="C596" s="5"/>
    </row>
    <row r="597" spans="1:3" x14ac:dyDescent="0.25">
      <c r="A597" s="1"/>
      <c r="C597" s="5"/>
    </row>
    <row r="598" spans="1:3" x14ac:dyDescent="0.25">
      <c r="A598" s="1"/>
      <c r="C598" s="5"/>
    </row>
    <row r="599" spans="1:3" x14ac:dyDescent="0.25">
      <c r="A599" s="1"/>
      <c r="C599" s="5"/>
    </row>
    <row r="600" spans="1:3" x14ac:dyDescent="0.25">
      <c r="A600" s="1"/>
      <c r="C600" s="5"/>
    </row>
    <row r="601" spans="1:3" x14ac:dyDescent="0.25">
      <c r="A601" s="1"/>
      <c r="C601" s="5"/>
    </row>
    <row r="602" spans="1:3" x14ac:dyDescent="0.25">
      <c r="A602" s="1"/>
      <c r="C602" s="5"/>
    </row>
    <row r="603" spans="1:3" x14ac:dyDescent="0.25">
      <c r="A603" s="1"/>
      <c r="C603" s="5"/>
    </row>
    <row r="604" spans="1:3" x14ac:dyDescent="0.25">
      <c r="A604" s="1"/>
      <c r="C604" s="5"/>
    </row>
    <row r="605" spans="1:3" x14ac:dyDescent="0.25">
      <c r="A605" s="1"/>
      <c r="C605" s="5"/>
    </row>
    <row r="606" spans="1:3" x14ac:dyDescent="0.25">
      <c r="A606" s="1"/>
      <c r="C606" s="5"/>
    </row>
    <row r="607" spans="1:3" x14ac:dyDescent="0.25">
      <c r="A607" s="1"/>
      <c r="C607" s="5"/>
    </row>
    <row r="608" spans="1:3" x14ac:dyDescent="0.25">
      <c r="A608" s="1"/>
      <c r="C608" s="5"/>
    </row>
    <row r="609" spans="1:3" x14ac:dyDescent="0.25">
      <c r="A609" s="1"/>
      <c r="C609" s="5"/>
    </row>
    <row r="610" spans="1:3" x14ac:dyDescent="0.25">
      <c r="A610" s="1"/>
      <c r="C610" s="5"/>
    </row>
    <row r="611" spans="1:3" x14ac:dyDescent="0.25">
      <c r="A611" s="1"/>
      <c r="C611" s="5"/>
    </row>
    <row r="612" spans="1:3" x14ac:dyDescent="0.25">
      <c r="A612" s="1"/>
      <c r="C612" s="5"/>
    </row>
    <row r="613" spans="1:3" x14ac:dyDescent="0.25">
      <c r="A613" s="1"/>
      <c r="C613" s="5"/>
    </row>
    <row r="614" spans="1:3" x14ac:dyDescent="0.25">
      <c r="A614" s="1"/>
      <c r="C614" s="5"/>
    </row>
    <row r="615" spans="1:3" x14ac:dyDescent="0.25">
      <c r="A615" s="1"/>
      <c r="C615" s="5"/>
    </row>
    <row r="616" spans="1:3" x14ac:dyDescent="0.25">
      <c r="A616" s="1"/>
      <c r="C616" s="5"/>
    </row>
    <row r="617" spans="1:3" x14ac:dyDescent="0.25">
      <c r="A617" s="1"/>
      <c r="C617" s="5"/>
    </row>
    <row r="618" spans="1:3" x14ac:dyDescent="0.25">
      <c r="A618" s="1"/>
      <c r="C618" s="5"/>
    </row>
    <row r="619" spans="1:3" x14ac:dyDescent="0.25">
      <c r="A619" s="1"/>
      <c r="C619" s="5"/>
    </row>
    <row r="620" spans="1:3" x14ac:dyDescent="0.25">
      <c r="A620" s="1"/>
      <c r="C620" s="5"/>
    </row>
    <row r="621" spans="1:3" x14ac:dyDescent="0.25">
      <c r="A621" s="1"/>
      <c r="C621" s="5"/>
    </row>
    <row r="622" spans="1:3" x14ac:dyDescent="0.25">
      <c r="A622" s="1"/>
      <c r="C622" s="5"/>
    </row>
    <row r="623" spans="1:3" x14ac:dyDescent="0.25">
      <c r="A623" s="1"/>
      <c r="C623" s="5"/>
    </row>
    <row r="624" spans="1:3" x14ac:dyDescent="0.25">
      <c r="A624" s="1"/>
      <c r="C624" s="5"/>
    </row>
    <row r="625" spans="1:3" x14ac:dyDescent="0.25">
      <c r="A625" s="1"/>
      <c r="C625" s="5"/>
    </row>
    <row r="626" spans="1:3" x14ac:dyDescent="0.25">
      <c r="A626" s="1"/>
      <c r="C626" s="5"/>
    </row>
    <row r="627" spans="1:3" x14ac:dyDescent="0.25">
      <c r="A627" s="1"/>
      <c r="C627" s="5"/>
    </row>
    <row r="628" spans="1:3" x14ac:dyDescent="0.25">
      <c r="A628" s="1"/>
      <c r="C628" s="5"/>
    </row>
    <row r="629" spans="1:3" x14ac:dyDescent="0.25">
      <c r="A629" s="1"/>
      <c r="C629" s="5"/>
    </row>
    <row r="630" spans="1:3" x14ac:dyDescent="0.25">
      <c r="A630" s="1"/>
      <c r="C630" s="5"/>
    </row>
    <row r="631" spans="1:3" x14ac:dyDescent="0.25">
      <c r="A631" s="1"/>
      <c r="C631" s="5"/>
    </row>
    <row r="632" spans="1:3" x14ac:dyDescent="0.25">
      <c r="A632" s="1"/>
      <c r="C632" s="5"/>
    </row>
    <row r="633" spans="1:3" x14ac:dyDescent="0.25">
      <c r="A633" s="1"/>
      <c r="C633" s="5"/>
    </row>
    <row r="634" spans="1:3" x14ac:dyDescent="0.25">
      <c r="A634" s="1"/>
      <c r="C634" s="5"/>
    </row>
    <row r="635" spans="1:3" x14ac:dyDescent="0.25">
      <c r="A635" s="1"/>
      <c r="C635" s="5"/>
    </row>
    <row r="636" spans="1:3" x14ac:dyDescent="0.25">
      <c r="A636" s="1"/>
      <c r="C636" s="5"/>
    </row>
    <row r="637" spans="1:3" x14ac:dyDescent="0.25">
      <c r="A637" s="1"/>
      <c r="C637" s="5"/>
    </row>
    <row r="638" spans="1:3" x14ac:dyDescent="0.25">
      <c r="A638" s="1"/>
      <c r="C638" s="5"/>
    </row>
    <row r="639" spans="1:3" x14ac:dyDescent="0.25">
      <c r="A639" s="1"/>
      <c r="C639" s="5"/>
    </row>
    <row r="640" spans="1:3" x14ac:dyDescent="0.25">
      <c r="A640" s="1"/>
      <c r="C640" s="5"/>
    </row>
  </sheetData>
  <mergeCells count="27">
    <mergeCell ref="AB15:AC20"/>
    <mergeCell ref="J24:K24"/>
    <mergeCell ref="M24:N24"/>
    <mergeCell ref="P24:Q24"/>
    <mergeCell ref="S24:T24"/>
    <mergeCell ref="V24:W24"/>
    <mergeCell ref="Y24:Z24"/>
    <mergeCell ref="AB24:AC24"/>
    <mergeCell ref="J15:K20"/>
    <mergeCell ref="M15:N20"/>
    <mergeCell ref="P15:Q20"/>
    <mergeCell ref="S15:T20"/>
    <mergeCell ref="V15:W20"/>
    <mergeCell ref="Y15:Z20"/>
    <mergeCell ref="Y1:Z2"/>
    <mergeCell ref="AB1:AC2"/>
    <mergeCell ref="D2:D3"/>
    <mergeCell ref="E2:E3"/>
    <mergeCell ref="F2:F3"/>
    <mergeCell ref="G2:G3"/>
    <mergeCell ref="H2:H3"/>
    <mergeCell ref="A1:H1"/>
    <mergeCell ref="J1:K2"/>
    <mergeCell ref="M1:N2"/>
    <mergeCell ref="P1:Q2"/>
    <mergeCell ref="S1:T2"/>
    <mergeCell ref="V1:W2"/>
  </mergeCells>
  <conditionalFormatting sqref="D4:H43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'6'!K4:K13</xm:f>
              <xm:sqref>J15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'6'!N4:N13</xm:f>
              <xm:sqref>M15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'6'!Q4:Q13</xm:f>
              <xm:sqref>P15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'6'!T4:T13</xm:f>
              <xm:sqref>S15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'6'!W4:W13</xm:f>
              <xm:sqref>V15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'6'!Z4:Z13</xm:f>
              <xm:sqref>Y15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'6'!AC4:AC13</xm:f>
              <xm:sqref>AB15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0"/>
  <sheetViews>
    <sheetView tabSelected="1" zoomScale="73" workbookViewId="0">
      <selection activeCell="O37" sqref="O37"/>
    </sheetView>
  </sheetViews>
  <sheetFormatPr defaultRowHeight="15.75" x14ac:dyDescent="0.25"/>
  <cols>
    <col min="1" max="1" width="9.875" bestFit="1" customWidth="1"/>
    <col min="4" max="4" width="10" bestFit="1" customWidth="1"/>
    <col min="5" max="5" width="10" customWidth="1"/>
  </cols>
  <sheetData>
    <row r="1" spans="1:7" x14ac:dyDescent="0.25">
      <c r="A1" s="62" t="s">
        <v>0</v>
      </c>
      <c r="B1" s="62"/>
      <c r="C1" s="62"/>
      <c r="D1" s="62"/>
      <c r="E1" s="62"/>
      <c r="F1" s="62"/>
      <c r="G1" s="62"/>
    </row>
    <row r="2" spans="1:7" ht="15.6" customHeight="1" x14ac:dyDescent="0.25">
      <c r="B2" s="9" t="s">
        <v>4</v>
      </c>
      <c r="C2" s="9" t="s">
        <v>5</v>
      </c>
      <c r="D2" s="65" t="s">
        <v>13</v>
      </c>
      <c r="E2" s="65" t="s">
        <v>40</v>
      </c>
      <c r="F2" s="65" t="s">
        <v>31</v>
      </c>
      <c r="G2" s="65" t="s">
        <v>32</v>
      </c>
    </row>
    <row r="3" spans="1:7" x14ac:dyDescent="0.25">
      <c r="A3" s="1">
        <f>'4-2'!A3</f>
        <v>43101</v>
      </c>
      <c r="B3">
        <f>'4-2'!C3</f>
        <v>18.329999999999998</v>
      </c>
      <c r="C3" s="5">
        <f>'4-2'!P3</f>
        <v>41188107</v>
      </c>
      <c r="D3" s="65"/>
      <c r="E3" s="65"/>
      <c r="F3" s="65"/>
      <c r="G3" s="65"/>
    </row>
    <row r="4" spans="1:7" x14ac:dyDescent="0.25">
      <c r="A4" s="1">
        <f>'4-2'!A4</f>
        <v>43108</v>
      </c>
      <c r="B4">
        <f>'4-2'!C4</f>
        <v>18.399999999999999</v>
      </c>
      <c r="C4" s="5">
        <f>'4-2'!P4</f>
        <v>22579775</v>
      </c>
      <c r="D4" s="7">
        <f>LN(B4)-LN(B3)</f>
        <v>3.8116027633265936E-3</v>
      </c>
      <c r="E4" s="7">
        <f>LN(C4)-LN(C3)</f>
        <v>-0.60109495553371062</v>
      </c>
      <c r="F4">
        <f>LN(B3)</f>
        <v>2.9085390618516134</v>
      </c>
      <c r="G4">
        <f>LN(C3)</f>
        <v>17.533660107599438</v>
      </c>
    </row>
    <row r="5" spans="1:7" x14ac:dyDescent="0.25">
      <c r="A5" s="1">
        <f>'4-2'!A5</f>
        <v>43115</v>
      </c>
      <c r="B5">
        <f>'4-2'!C5</f>
        <v>18.690000000000001</v>
      </c>
      <c r="C5" s="5">
        <f>'4-2'!P5</f>
        <v>23036108</v>
      </c>
      <c r="D5" s="7">
        <f t="shared" ref="D5:D68" si="0">LN(B5)-LN(B4)</f>
        <v>1.5637956852531776E-2</v>
      </c>
      <c r="E5" s="7">
        <f t="shared" ref="E5:E68" si="1">LN(C5)-LN(C4)</f>
        <v>2.0008303845926889E-2</v>
      </c>
      <c r="F5">
        <f t="shared" ref="F5:G68" si="2">LN(B4)</f>
        <v>2.91235066461494</v>
      </c>
      <c r="G5">
        <f t="shared" si="2"/>
        <v>16.932565152065727</v>
      </c>
    </row>
    <row r="6" spans="1:7" x14ac:dyDescent="0.25">
      <c r="A6" s="1">
        <f>'4-2'!A6</f>
        <v>43122</v>
      </c>
      <c r="B6">
        <f>'4-2'!C6</f>
        <v>18.75</v>
      </c>
      <c r="C6" s="5">
        <f>'4-2'!P6</f>
        <v>33485287</v>
      </c>
      <c r="D6" s="7">
        <f t="shared" si="0"/>
        <v>3.2051309489480317E-3</v>
      </c>
      <c r="E6" s="7">
        <f t="shared" si="1"/>
        <v>0.3740432503798452</v>
      </c>
      <c r="F6">
        <f t="shared" si="2"/>
        <v>2.9279886214674717</v>
      </c>
      <c r="G6">
        <f t="shared" si="2"/>
        <v>16.952573455911654</v>
      </c>
    </row>
    <row r="7" spans="1:7" x14ac:dyDescent="0.25">
      <c r="A7" s="1">
        <f>'4-2'!A7</f>
        <v>43129</v>
      </c>
      <c r="B7">
        <f>'4-2'!C7</f>
        <v>19.32</v>
      </c>
      <c r="C7" s="5">
        <f>'4-2'!P7</f>
        <v>35574133</v>
      </c>
      <c r="D7" s="7">
        <f t="shared" si="0"/>
        <v>2.9947076367952352E-2</v>
      </c>
      <c r="E7" s="7">
        <f t="shared" si="1"/>
        <v>6.0512624304628559E-2</v>
      </c>
      <c r="F7">
        <f t="shared" si="2"/>
        <v>2.9311937524164198</v>
      </c>
      <c r="G7">
        <f t="shared" si="2"/>
        <v>17.3266167062915</v>
      </c>
    </row>
    <row r="8" spans="1:7" x14ac:dyDescent="0.25">
      <c r="A8" s="1">
        <f>'4-2'!A8</f>
        <v>43136</v>
      </c>
      <c r="B8">
        <f>'4-2'!C8</f>
        <v>18.11</v>
      </c>
      <c r="C8" s="5">
        <f>'4-2'!P8</f>
        <v>33566633</v>
      </c>
      <c r="D8" s="7">
        <f t="shared" si="0"/>
        <v>-6.4676556889049941E-2</v>
      </c>
      <c r="E8" s="7">
        <f t="shared" si="1"/>
        <v>-5.8086264555097245E-2</v>
      </c>
      <c r="F8">
        <f t="shared" si="2"/>
        <v>2.9611408287843721</v>
      </c>
      <c r="G8">
        <f t="shared" si="2"/>
        <v>17.387129330596128</v>
      </c>
    </row>
    <row r="9" spans="1:7" x14ac:dyDescent="0.25">
      <c r="A9" s="1">
        <f>'4-2'!A9</f>
        <v>43143</v>
      </c>
      <c r="B9">
        <f>'4-2'!C9</f>
        <v>20.05</v>
      </c>
      <c r="C9" s="5">
        <f>'4-2'!P9</f>
        <v>30650725</v>
      </c>
      <c r="D9" s="7">
        <f t="shared" si="0"/>
        <v>0.10176488185725585</v>
      </c>
      <c r="E9" s="7">
        <f t="shared" si="1"/>
        <v>-9.0876191814423635E-2</v>
      </c>
      <c r="F9">
        <f t="shared" si="2"/>
        <v>2.8964642718953222</v>
      </c>
      <c r="G9">
        <f t="shared" si="2"/>
        <v>17.329043066041031</v>
      </c>
    </row>
    <row r="10" spans="1:7" x14ac:dyDescent="0.25">
      <c r="A10" s="1">
        <f>'4-2'!A10</f>
        <v>43150</v>
      </c>
      <c r="B10">
        <f>'4-2'!C10</f>
        <v>20.3</v>
      </c>
      <c r="C10" s="5">
        <f>'4-2'!P10</f>
        <v>20704569</v>
      </c>
      <c r="D10" s="7">
        <f t="shared" si="0"/>
        <v>1.239173229516366E-2</v>
      </c>
      <c r="E10" s="7">
        <f t="shared" si="1"/>
        <v>-0.39230191570942807</v>
      </c>
      <c r="F10">
        <f t="shared" si="2"/>
        <v>2.998229153752578</v>
      </c>
      <c r="G10">
        <f t="shared" si="2"/>
        <v>17.238166874226607</v>
      </c>
    </row>
    <row r="11" spans="1:7" x14ac:dyDescent="0.25">
      <c r="A11" s="1">
        <f>'4-2'!A11</f>
        <v>43157</v>
      </c>
      <c r="B11">
        <f>'4-2'!C11</f>
        <v>19.93</v>
      </c>
      <c r="C11" s="5">
        <f>'4-2'!P11</f>
        <v>26475671</v>
      </c>
      <c r="D11" s="7">
        <f t="shared" si="0"/>
        <v>-1.8394751823038291E-2</v>
      </c>
      <c r="E11" s="7">
        <f t="shared" si="1"/>
        <v>0.24587183527817302</v>
      </c>
      <c r="F11">
        <f t="shared" si="2"/>
        <v>3.0106208860477417</v>
      </c>
      <c r="G11">
        <f t="shared" si="2"/>
        <v>16.845864958517179</v>
      </c>
    </row>
    <row r="12" spans="1:7" x14ac:dyDescent="0.25">
      <c r="A12" s="1">
        <f>'4-2'!A12</f>
        <v>43164</v>
      </c>
      <c r="B12">
        <f>'4-2'!C12</f>
        <v>19.93</v>
      </c>
      <c r="C12" s="5">
        <f>'4-2'!P12</f>
        <v>19500068</v>
      </c>
      <c r="D12" s="7">
        <f t="shared" si="0"/>
        <v>0</v>
      </c>
      <c r="E12" s="7">
        <f t="shared" si="1"/>
        <v>-0.30580828308796981</v>
      </c>
      <c r="F12">
        <f t="shared" si="2"/>
        <v>2.9922261342247034</v>
      </c>
      <c r="G12">
        <f t="shared" si="2"/>
        <v>17.091736793795352</v>
      </c>
    </row>
    <row r="13" spans="1:7" x14ac:dyDescent="0.25">
      <c r="A13" s="1">
        <f>'4-2'!A13</f>
        <v>43171</v>
      </c>
      <c r="B13">
        <f>'4-2'!C13</f>
        <v>18.234999999999999</v>
      </c>
      <c r="C13" s="5">
        <f>'4-2'!P13</f>
        <v>37503834</v>
      </c>
      <c r="D13" s="7">
        <f t="shared" si="0"/>
        <v>-8.8883309964059798E-2</v>
      </c>
      <c r="E13" s="7">
        <f t="shared" si="1"/>
        <v>0.65402521500710264</v>
      </c>
      <c r="F13">
        <f t="shared" si="2"/>
        <v>2.9922261342247034</v>
      </c>
      <c r="G13">
        <f t="shared" si="2"/>
        <v>16.785928510707382</v>
      </c>
    </row>
    <row r="14" spans="1:7" x14ac:dyDescent="0.25">
      <c r="A14" s="1">
        <f>'4-2'!A14</f>
        <v>43178</v>
      </c>
      <c r="B14">
        <f>'4-2'!C14</f>
        <v>19</v>
      </c>
      <c r="C14" s="5">
        <f>'4-2'!P14</f>
        <v>28380781</v>
      </c>
      <c r="D14" s="7">
        <f t="shared" si="0"/>
        <v>4.1096154905796656E-2</v>
      </c>
      <c r="E14" s="7">
        <f t="shared" si="1"/>
        <v>-0.27873097701711913</v>
      </c>
      <c r="F14">
        <f t="shared" si="2"/>
        <v>2.9033428242606436</v>
      </c>
      <c r="G14">
        <f t="shared" si="2"/>
        <v>17.439953725714485</v>
      </c>
    </row>
    <row r="15" spans="1:7" x14ac:dyDescent="0.25">
      <c r="A15" s="1">
        <f>'4-2'!A15</f>
        <v>43185</v>
      </c>
      <c r="B15">
        <f>'4-2'!C15</f>
        <v>18.63</v>
      </c>
      <c r="C15" s="5">
        <f>'4-2'!P15</f>
        <v>19633946</v>
      </c>
      <c r="D15" s="7">
        <f t="shared" si="0"/>
        <v>-1.9665794552943261E-2</v>
      </c>
      <c r="E15" s="7">
        <f t="shared" si="1"/>
        <v>-0.36845218379760425</v>
      </c>
      <c r="F15">
        <f t="shared" si="2"/>
        <v>2.9444389791664403</v>
      </c>
      <c r="G15">
        <f t="shared" si="2"/>
        <v>17.161222748697366</v>
      </c>
    </row>
    <row r="16" spans="1:7" x14ac:dyDescent="0.25">
      <c r="A16" s="1">
        <f>'4-2'!A16</f>
        <v>43192</v>
      </c>
      <c r="B16">
        <f>'4-2'!C16</f>
        <v>18.96</v>
      </c>
      <c r="C16" s="5">
        <f>'4-2'!P16</f>
        <v>18374604</v>
      </c>
      <c r="D16" s="7">
        <f t="shared" si="0"/>
        <v>1.755831221337889E-2</v>
      </c>
      <c r="E16" s="7">
        <f t="shared" si="1"/>
        <v>-6.6290513089221292E-2</v>
      </c>
      <c r="F16">
        <f t="shared" si="2"/>
        <v>2.924773184613497</v>
      </c>
      <c r="G16">
        <f t="shared" si="2"/>
        <v>16.792770564899762</v>
      </c>
    </row>
    <row r="17" spans="1:7" x14ac:dyDescent="0.25">
      <c r="A17" s="1">
        <f>'4-2'!A17</f>
        <v>43199</v>
      </c>
      <c r="B17">
        <f>'4-2'!C17</f>
        <v>13.5</v>
      </c>
      <c r="C17" s="5">
        <f>'4-2'!P17</f>
        <v>73789444.75</v>
      </c>
      <c r="D17" s="7">
        <f t="shared" si="0"/>
        <v>-0.33964181138249216</v>
      </c>
      <c r="E17" s="7">
        <f t="shared" si="1"/>
        <v>1.3902462024633486</v>
      </c>
      <c r="F17">
        <f t="shared" si="2"/>
        <v>2.9423314968268759</v>
      </c>
      <c r="G17">
        <f t="shared" si="2"/>
        <v>16.72648005181054</v>
      </c>
    </row>
    <row r="18" spans="1:7" x14ac:dyDescent="0.25">
      <c r="A18" s="1">
        <f>'4-2'!A18</f>
        <v>43206</v>
      </c>
      <c r="B18">
        <f>'4-2'!C18</f>
        <v>14.914999999999999</v>
      </c>
      <c r="C18" s="5">
        <f>'4-2'!P18</f>
        <v>65417200</v>
      </c>
      <c r="D18" s="7">
        <f t="shared" si="0"/>
        <v>9.9677732522327922E-2</v>
      </c>
      <c r="E18" s="7">
        <f t="shared" si="1"/>
        <v>-0.12043047548219832</v>
      </c>
      <c r="F18">
        <f t="shared" si="2"/>
        <v>2.6026896854443837</v>
      </c>
      <c r="G18">
        <f t="shared" si="2"/>
        <v>18.116726254273889</v>
      </c>
    </row>
    <row r="19" spans="1:7" x14ac:dyDescent="0.25">
      <c r="A19" s="1">
        <f>'4-2'!A19</f>
        <v>43213</v>
      </c>
      <c r="B19">
        <f>'4-2'!C19</f>
        <v>14.6</v>
      </c>
      <c r="C19" s="5">
        <f>'4-2'!P19</f>
        <v>38281652</v>
      </c>
      <c r="D19" s="7">
        <f t="shared" si="0"/>
        <v>-2.1345889252420758E-2</v>
      </c>
      <c r="E19" s="7">
        <f t="shared" si="1"/>
        <v>-0.53581449947896331</v>
      </c>
      <c r="F19">
        <f t="shared" si="2"/>
        <v>2.7023674179667116</v>
      </c>
      <c r="G19">
        <f t="shared" si="2"/>
        <v>17.996295778791691</v>
      </c>
    </row>
    <row r="20" spans="1:7" x14ac:dyDescent="0.25">
      <c r="A20" s="1">
        <f>'4-2'!A20</f>
        <v>43220</v>
      </c>
      <c r="B20">
        <f>'4-2'!C20</f>
        <v>14.76</v>
      </c>
      <c r="C20" s="5">
        <f>'4-2'!P20</f>
        <v>21397055</v>
      </c>
      <c r="D20" s="7">
        <f t="shared" si="0"/>
        <v>1.0899290458035615E-2</v>
      </c>
      <c r="E20" s="7">
        <f t="shared" si="1"/>
        <v>-0.58171742561314232</v>
      </c>
      <c r="F20">
        <f t="shared" si="2"/>
        <v>2.6810215287142909</v>
      </c>
      <c r="G20">
        <f t="shared" si="2"/>
        <v>17.460481279312727</v>
      </c>
    </row>
    <row r="21" spans="1:7" x14ac:dyDescent="0.25">
      <c r="A21" s="1">
        <f>'4-2'!A21</f>
        <v>43227</v>
      </c>
      <c r="B21">
        <f>'4-2'!C21</f>
        <v>15.76</v>
      </c>
      <c r="C21" s="5">
        <f>'4-2'!P21</f>
        <v>21180081</v>
      </c>
      <c r="D21" s="7">
        <f t="shared" si="0"/>
        <v>6.5554265257406374E-2</v>
      </c>
      <c r="E21" s="7">
        <f t="shared" si="1"/>
        <v>-1.0192131206757438E-2</v>
      </c>
      <c r="F21">
        <f t="shared" si="2"/>
        <v>2.6919208191723265</v>
      </c>
      <c r="G21">
        <f t="shared" si="2"/>
        <v>16.878763853699585</v>
      </c>
    </row>
    <row r="22" spans="1:7" x14ac:dyDescent="0.25">
      <c r="A22" s="1">
        <f>'4-2'!A22</f>
        <v>43234</v>
      </c>
      <c r="B22">
        <f>'4-2'!C22</f>
        <v>14.65</v>
      </c>
      <c r="C22" s="5">
        <f>'4-2'!P22</f>
        <v>24079279</v>
      </c>
      <c r="D22" s="7">
        <f t="shared" si="0"/>
        <v>-7.3034748966656515E-2</v>
      </c>
      <c r="E22" s="7">
        <f t="shared" si="1"/>
        <v>0.12829051360333565</v>
      </c>
      <c r="F22">
        <f t="shared" si="2"/>
        <v>2.7574750844297329</v>
      </c>
      <c r="G22">
        <f t="shared" si="2"/>
        <v>16.868571722492828</v>
      </c>
    </row>
    <row r="23" spans="1:7" x14ac:dyDescent="0.25">
      <c r="A23" s="1">
        <f>'4-2'!A23</f>
        <v>43241</v>
      </c>
      <c r="B23">
        <f>'4-2'!C23</f>
        <v>14.56</v>
      </c>
      <c r="C23" s="5">
        <f>'4-2'!P23</f>
        <v>50950813</v>
      </c>
      <c r="D23" s="7">
        <f t="shared" si="0"/>
        <v>-6.1622926945363865E-3</v>
      </c>
      <c r="E23" s="7">
        <f t="shared" si="1"/>
        <v>0.74950903822994874</v>
      </c>
      <c r="F23">
        <f t="shared" si="2"/>
        <v>2.6844403354630764</v>
      </c>
      <c r="G23">
        <f t="shared" si="2"/>
        <v>16.996862236096163</v>
      </c>
    </row>
    <row r="24" spans="1:7" x14ac:dyDescent="0.25">
      <c r="A24" s="1">
        <f>'4-2'!A24</f>
        <v>43248</v>
      </c>
      <c r="B24">
        <f>'4-2'!C24</f>
        <v>14.55</v>
      </c>
      <c r="C24" s="5">
        <f>'4-2'!P24</f>
        <v>44933668</v>
      </c>
      <c r="D24" s="7">
        <f t="shared" si="0"/>
        <v>-6.8704915103845465E-4</v>
      </c>
      <c r="E24" s="7">
        <f t="shared" si="1"/>
        <v>-0.12567335850826211</v>
      </c>
      <c r="F24">
        <f t="shared" si="2"/>
        <v>2.67827804276854</v>
      </c>
      <c r="G24">
        <f t="shared" si="2"/>
        <v>17.746371274326112</v>
      </c>
    </row>
    <row r="25" spans="1:7" x14ac:dyDescent="0.25">
      <c r="A25" s="1">
        <f>'4-2'!A25</f>
        <v>43255</v>
      </c>
      <c r="B25">
        <f>'4-2'!C25</f>
        <v>13.93</v>
      </c>
      <c r="C25" s="5">
        <f>'4-2'!P25</f>
        <v>33682048</v>
      </c>
      <c r="D25" s="7">
        <f t="shared" si="0"/>
        <v>-4.3546205825787165E-2</v>
      </c>
      <c r="E25" s="7">
        <f t="shared" si="1"/>
        <v>-0.28822236272720758</v>
      </c>
      <c r="F25">
        <f t="shared" si="2"/>
        <v>2.6775909936175015</v>
      </c>
      <c r="G25">
        <f t="shared" si="2"/>
        <v>17.62069791581785</v>
      </c>
    </row>
    <row r="26" spans="1:7" x14ac:dyDescent="0.25">
      <c r="A26" s="1">
        <f>'4-2'!A26</f>
        <v>43262</v>
      </c>
      <c r="B26">
        <f>'4-2'!C26</f>
        <v>13.65</v>
      </c>
      <c r="C26" s="5">
        <f>'4-2'!P26</f>
        <v>73789444.75</v>
      </c>
      <c r="D26" s="7">
        <f t="shared" si="0"/>
        <v>-2.0305266160745461E-2</v>
      </c>
      <c r="E26" s="7">
        <f t="shared" si="1"/>
        <v>0.78425070118324669</v>
      </c>
      <c r="F26">
        <f t="shared" si="2"/>
        <v>2.6340447877917144</v>
      </c>
      <c r="G26">
        <f t="shared" si="2"/>
        <v>17.332475553090642</v>
      </c>
    </row>
    <row r="27" spans="1:7" x14ac:dyDescent="0.25">
      <c r="A27" s="1">
        <f>'4-2'!A27</f>
        <v>43269</v>
      </c>
      <c r="B27">
        <f>'4-2'!C27</f>
        <v>13.94</v>
      </c>
      <c r="C27" s="5">
        <f>'4-2'!P27</f>
        <v>34606134</v>
      </c>
      <c r="D27" s="7">
        <f t="shared" si="0"/>
        <v>2.1022883701408812E-2</v>
      </c>
      <c r="E27" s="7">
        <f t="shared" si="1"/>
        <v>-0.75718474672175873</v>
      </c>
      <c r="F27">
        <f t="shared" si="2"/>
        <v>2.6137395216309689</v>
      </c>
      <c r="G27">
        <f t="shared" si="2"/>
        <v>18.116726254273889</v>
      </c>
    </row>
    <row r="28" spans="1:7" x14ac:dyDescent="0.25">
      <c r="A28" s="1">
        <f>'4-2'!A28</f>
        <v>43276</v>
      </c>
      <c r="B28">
        <f>'4-2'!C28</f>
        <v>14.435</v>
      </c>
      <c r="C28" s="5">
        <f>'4-2'!P28</f>
        <v>46620652</v>
      </c>
      <c r="D28" s="7">
        <f t="shared" si="0"/>
        <v>3.4893407782520924E-2</v>
      </c>
      <c r="E28" s="7">
        <f t="shared" si="1"/>
        <v>0.29801266933594661</v>
      </c>
      <c r="F28">
        <f t="shared" si="2"/>
        <v>2.6347624053323777</v>
      </c>
      <c r="G28">
        <f t="shared" si="2"/>
        <v>17.35954150755213</v>
      </c>
    </row>
    <row r="29" spans="1:7" x14ac:dyDescent="0.25">
      <c r="A29" s="1">
        <f>'4-2'!A29</f>
        <v>43283</v>
      </c>
      <c r="B29">
        <f>'4-2'!C29</f>
        <v>14.95</v>
      </c>
      <c r="C29" s="5">
        <f>'4-2'!P29</f>
        <v>32500365</v>
      </c>
      <c r="D29" s="7">
        <f t="shared" si="0"/>
        <v>3.5055486721796925E-2</v>
      </c>
      <c r="E29" s="7">
        <f t="shared" si="1"/>
        <v>-0.3607922988819432</v>
      </c>
      <c r="F29">
        <f t="shared" si="2"/>
        <v>2.6696558131148986</v>
      </c>
      <c r="G29">
        <f t="shared" si="2"/>
        <v>17.657554176888077</v>
      </c>
    </row>
    <row r="30" spans="1:7" x14ac:dyDescent="0.25">
      <c r="A30" s="1">
        <f>'4-2'!A30</f>
        <v>43290</v>
      </c>
      <c r="B30">
        <f>'4-2'!C30</f>
        <v>15.15</v>
      </c>
      <c r="C30" s="5">
        <f>'4-2'!P30</f>
        <v>41788381</v>
      </c>
      <c r="D30" s="7">
        <f t="shared" si="0"/>
        <v>1.3289232118682826E-2</v>
      </c>
      <c r="E30" s="7">
        <f t="shared" si="1"/>
        <v>0.25136701434182385</v>
      </c>
      <c r="F30">
        <f t="shared" si="2"/>
        <v>2.7047112998366956</v>
      </c>
      <c r="G30">
        <f t="shared" si="2"/>
        <v>17.296761878006134</v>
      </c>
    </row>
    <row r="31" spans="1:7" x14ac:dyDescent="0.25">
      <c r="A31" s="1">
        <f>'4-2'!A31</f>
        <v>43297</v>
      </c>
      <c r="B31">
        <f>'4-2'!C31</f>
        <v>13.19</v>
      </c>
      <c r="C31" s="5">
        <f>'4-2'!P31</f>
        <v>73789444.75</v>
      </c>
      <c r="D31" s="7">
        <f t="shared" si="0"/>
        <v>-0.13854156522615524</v>
      </c>
      <c r="E31" s="7">
        <f t="shared" si="1"/>
        <v>0.56859736192593147</v>
      </c>
      <c r="F31">
        <f t="shared" si="2"/>
        <v>2.7180005319553784</v>
      </c>
      <c r="G31">
        <f t="shared" si="2"/>
        <v>17.548128892347957</v>
      </c>
    </row>
    <row r="32" spans="1:7" x14ac:dyDescent="0.25">
      <c r="A32" s="1">
        <f>'4-2'!A32</f>
        <v>43304</v>
      </c>
      <c r="B32">
        <f>'4-2'!C32</f>
        <v>13.725</v>
      </c>
      <c r="C32" s="5">
        <f>'4-2'!P32</f>
        <v>45146468</v>
      </c>
      <c r="D32" s="7">
        <f t="shared" si="0"/>
        <v>3.9760020666371076E-2</v>
      </c>
      <c r="E32" s="7">
        <f t="shared" si="1"/>
        <v>-0.49130364763506051</v>
      </c>
      <c r="F32">
        <f t="shared" si="2"/>
        <v>2.5794589667292231</v>
      </c>
      <c r="G32">
        <f t="shared" si="2"/>
        <v>18.116726254273889</v>
      </c>
    </row>
    <row r="33" spans="1:7" x14ac:dyDescent="0.25">
      <c r="A33" s="1">
        <f>'4-2'!A33</f>
        <v>43311</v>
      </c>
      <c r="B33">
        <f>'4-2'!C33</f>
        <v>13.04</v>
      </c>
      <c r="C33" s="5">
        <f>'4-2'!P33</f>
        <v>73789444.75</v>
      </c>
      <c r="D33" s="7">
        <f t="shared" si="0"/>
        <v>-5.1197430897087504E-2</v>
      </c>
      <c r="E33" s="7">
        <f t="shared" si="1"/>
        <v>0.49130364763506051</v>
      </c>
      <c r="F33">
        <f t="shared" si="2"/>
        <v>2.6192189873955942</v>
      </c>
      <c r="G33">
        <f t="shared" si="2"/>
        <v>17.625422606638828</v>
      </c>
    </row>
    <row r="34" spans="1:7" x14ac:dyDescent="0.25">
      <c r="A34" s="1">
        <f>'4-2'!A34</f>
        <v>43318</v>
      </c>
      <c r="B34">
        <f>'4-2'!C34</f>
        <v>11.16</v>
      </c>
      <c r="C34" s="5">
        <f>'4-2'!P34</f>
        <v>73789444.75</v>
      </c>
      <c r="D34" s="7">
        <f t="shared" si="0"/>
        <v>-0.15568559954534189</v>
      </c>
      <c r="E34" s="7">
        <f t="shared" si="1"/>
        <v>0</v>
      </c>
      <c r="F34">
        <f t="shared" si="2"/>
        <v>2.5680215564985067</v>
      </c>
      <c r="G34">
        <f t="shared" si="2"/>
        <v>18.116726254273889</v>
      </c>
    </row>
    <row r="35" spans="1:7" x14ac:dyDescent="0.25">
      <c r="A35" s="1">
        <f>'4-2'!A35</f>
        <v>43325</v>
      </c>
      <c r="B35">
        <f>'4-2'!C35</f>
        <v>11.48</v>
      </c>
      <c r="C35" s="5">
        <f>'4-2'!P35</f>
        <v>73789444.75</v>
      </c>
      <c r="D35" s="7">
        <f t="shared" si="0"/>
        <v>2.8270433938255568E-2</v>
      </c>
      <c r="E35" s="7">
        <f t="shared" si="1"/>
        <v>0</v>
      </c>
      <c r="F35">
        <f t="shared" si="2"/>
        <v>2.4123359569531648</v>
      </c>
      <c r="G35">
        <f t="shared" si="2"/>
        <v>18.116726254273889</v>
      </c>
    </row>
    <row r="36" spans="1:7" x14ac:dyDescent="0.25">
      <c r="A36" s="1">
        <f>'4-2'!A36</f>
        <v>43332</v>
      </c>
      <c r="B36">
        <f>'4-2'!C36</f>
        <v>10.48</v>
      </c>
      <c r="C36" s="5">
        <f>'4-2'!P36</f>
        <v>73789444.75</v>
      </c>
      <c r="D36" s="7">
        <f t="shared" si="0"/>
        <v>-9.1137711998524384E-2</v>
      </c>
      <c r="E36" s="7">
        <f t="shared" si="1"/>
        <v>0</v>
      </c>
      <c r="F36">
        <f t="shared" si="2"/>
        <v>2.4406063908914204</v>
      </c>
      <c r="G36">
        <f t="shared" si="2"/>
        <v>18.116726254273889</v>
      </c>
    </row>
    <row r="37" spans="1:7" x14ac:dyDescent="0.25">
      <c r="A37" s="1">
        <f>'4-2'!A37</f>
        <v>43339</v>
      </c>
      <c r="B37">
        <f>'4-2'!C37</f>
        <v>10.855</v>
      </c>
      <c r="C37" s="5">
        <f>'4-2'!P37</f>
        <v>30321489</v>
      </c>
      <c r="D37" s="7">
        <f t="shared" si="0"/>
        <v>3.5157124437359411E-2</v>
      </c>
      <c r="E37" s="7">
        <f t="shared" si="1"/>
        <v>-0.88935902724259464</v>
      </c>
      <c r="F37">
        <f t="shared" si="2"/>
        <v>2.349468678892896</v>
      </c>
      <c r="G37">
        <f t="shared" si="2"/>
        <v>18.116726254273889</v>
      </c>
    </row>
    <row r="38" spans="1:7" x14ac:dyDescent="0.25">
      <c r="A38" s="1">
        <f>'4-2'!A38</f>
        <v>43346</v>
      </c>
      <c r="B38">
        <f>'4-2'!C38</f>
        <v>10.25</v>
      </c>
      <c r="C38" s="5">
        <f>'4-2'!P38</f>
        <v>71262791</v>
      </c>
      <c r="D38" s="7">
        <f t="shared" si="0"/>
        <v>-5.7348097745838267E-2</v>
      </c>
      <c r="E38" s="7">
        <f t="shared" si="1"/>
        <v>0.85451765677646563</v>
      </c>
      <c r="F38">
        <f t="shared" si="2"/>
        <v>2.3846258033302554</v>
      </c>
      <c r="G38">
        <f t="shared" si="2"/>
        <v>17.227367227031294</v>
      </c>
    </row>
    <row r="39" spans="1:7" x14ac:dyDescent="0.25">
      <c r="A39" s="1">
        <f>'4-2'!A39</f>
        <v>43353</v>
      </c>
      <c r="B39">
        <f>'4-2'!C39</f>
        <v>11.45</v>
      </c>
      <c r="C39" s="5">
        <f>'4-2'!P39</f>
        <v>73789444.75</v>
      </c>
      <c r="D39" s="7">
        <f t="shared" si="0"/>
        <v>0.1107120244158315</v>
      </c>
      <c r="E39" s="7">
        <f t="shared" si="1"/>
        <v>3.4841370466129007E-2</v>
      </c>
      <c r="F39">
        <f t="shared" si="2"/>
        <v>2.3272777055844172</v>
      </c>
      <c r="G39">
        <f t="shared" si="2"/>
        <v>18.08188488380776</v>
      </c>
    </row>
    <row r="40" spans="1:7" x14ac:dyDescent="0.25">
      <c r="A40" s="1">
        <f>'4-2'!A40</f>
        <v>43360</v>
      </c>
      <c r="B40">
        <f>'4-2'!C40</f>
        <v>11.885</v>
      </c>
      <c r="C40" s="5">
        <f>'4-2'!P40</f>
        <v>73789444.75</v>
      </c>
      <c r="D40" s="7">
        <f t="shared" si="0"/>
        <v>3.728737081190836E-2</v>
      </c>
      <c r="E40" s="7">
        <f t="shared" si="1"/>
        <v>0</v>
      </c>
      <c r="F40">
        <f t="shared" si="2"/>
        <v>2.4379897300002487</v>
      </c>
      <c r="G40">
        <f t="shared" si="2"/>
        <v>18.116726254273889</v>
      </c>
    </row>
    <row r="41" spans="1:7" x14ac:dyDescent="0.25">
      <c r="A41" s="1">
        <f>'4-2'!A41</f>
        <v>43367</v>
      </c>
      <c r="B41">
        <f>'4-2'!C41</f>
        <v>12.68</v>
      </c>
      <c r="C41" s="5">
        <f>'4-2'!P41</f>
        <v>73789444.75</v>
      </c>
      <c r="D41" s="7">
        <f t="shared" si="0"/>
        <v>6.4748848196922726E-2</v>
      </c>
      <c r="E41" s="7">
        <f t="shared" si="1"/>
        <v>0</v>
      </c>
      <c r="F41">
        <f t="shared" si="2"/>
        <v>2.475277100812157</v>
      </c>
      <c r="G41">
        <f t="shared" si="2"/>
        <v>18.116726254273889</v>
      </c>
    </row>
    <row r="42" spans="1:7" x14ac:dyDescent="0.25">
      <c r="A42" s="1">
        <f>'4-2'!A42</f>
        <v>43374</v>
      </c>
      <c r="B42">
        <f>'4-2'!C42</f>
        <v>11.484999999999999</v>
      </c>
      <c r="C42" s="5">
        <f>'4-2'!P42</f>
        <v>73789444.75</v>
      </c>
      <c r="D42" s="7">
        <f t="shared" si="0"/>
        <v>-9.8984112868018226E-2</v>
      </c>
      <c r="E42" s="7">
        <f t="shared" si="1"/>
        <v>0</v>
      </c>
      <c r="F42">
        <f t="shared" si="2"/>
        <v>2.5400259490090797</v>
      </c>
      <c r="G42">
        <f t="shared" si="2"/>
        <v>18.116726254273889</v>
      </c>
    </row>
    <row r="43" spans="1:7" x14ac:dyDescent="0.25">
      <c r="A43" s="1">
        <f>'4-2'!A43</f>
        <v>43381</v>
      </c>
      <c r="B43">
        <f>'4-2'!C43</f>
        <v>11.84</v>
      </c>
      <c r="C43" s="5">
        <f>'4-2'!P43</f>
        <v>73789444.75</v>
      </c>
      <c r="D43" s="7">
        <f t="shared" si="0"/>
        <v>3.0441793314798016E-2</v>
      </c>
      <c r="E43" s="7">
        <f t="shared" si="1"/>
        <v>0</v>
      </c>
      <c r="F43">
        <f t="shared" si="2"/>
        <v>2.4410418361410615</v>
      </c>
      <c r="G43">
        <f t="shared" si="2"/>
        <v>18.116726254273889</v>
      </c>
    </row>
    <row r="44" spans="1:7" x14ac:dyDescent="0.25">
      <c r="A44" s="1">
        <f>'4-2'!A44</f>
        <v>43388</v>
      </c>
      <c r="B44">
        <f>'4-2'!C44</f>
        <v>11.38</v>
      </c>
      <c r="C44" s="5">
        <f>'4-2'!P44</f>
        <v>73789444.75</v>
      </c>
      <c r="D44" s="7">
        <f t="shared" si="0"/>
        <v>-3.9626200757674646E-2</v>
      </c>
      <c r="E44" s="7">
        <f t="shared" si="1"/>
        <v>0</v>
      </c>
      <c r="F44">
        <f t="shared" si="2"/>
        <v>2.4714836294558595</v>
      </c>
      <c r="G44">
        <f t="shared" si="2"/>
        <v>18.116726254273889</v>
      </c>
    </row>
    <row r="45" spans="1:7" x14ac:dyDescent="0.25">
      <c r="A45" s="1">
        <f>'4-2'!A45</f>
        <v>43395</v>
      </c>
      <c r="B45">
        <f>'4-2'!C45</f>
        <v>11.115</v>
      </c>
      <c r="C45" s="5">
        <f>'4-2'!P45</f>
        <v>73789444.75</v>
      </c>
      <c r="D45" s="7">
        <f t="shared" si="0"/>
        <v>-2.3561881282025077E-2</v>
      </c>
      <c r="E45" s="7">
        <f t="shared" si="1"/>
        <v>0</v>
      </c>
      <c r="F45">
        <f t="shared" si="2"/>
        <v>2.4318574286981849</v>
      </c>
      <c r="G45">
        <f t="shared" si="2"/>
        <v>18.116726254273889</v>
      </c>
    </row>
    <row r="46" spans="1:7" x14ac:dyDescent="0.25">
      <c r="A46" s="1">
        <f>'4-2'!A46</f>
        <v>43402</v>
      </c>
      <c r="B46">
        <f>'4-2'!C46</f>
        <v>11.935</v>
      </c>
      <c r="C46" s="5">
        <f>'4-2'!P46</f>
        <v>73789444.75</v>
      </c>
      <c r="D46" s="7">
        <f t="shared" si="0"/>
        <v>7.117971237463383E-2</v>
      </c>
      <c r="E46" s="7">
        <f t="shared" si="1"/>
        <v>0</v>
      </c>
      <c r="F46">
        <f t="shared" si="2"/>
        <v>2.4082955474161598</v>
      </c>
      <c r="G46">
        <f t="shared" si="2"/>
        <v>18.116726254273889</v>
      </c>
    </row>
    <row r="47" spans="1:7" x14ac:dyDescent="0.25">
      <c r="A47" s="1">
        <f>'4-2'!A47</f>
        <v>43409</v>
      </c>
      <c r="B47">
        <f>'4-2'!C47</f>
        <v>12</v>
      </c>
      <c r="C47" s="5">
        <f>'4-2'!P47</f>
        <v>73789444.75</v>
      </c>
      <c r="D47" s="7">
        <f t="shared" si="0"/>
        <v>5.4313899972067148E-3</v>
      </c>
      <c r="E47" s="7">
        <f t="shared" si="1"/>
        <v>0</v>
      </c>
      <c r="F47">
        <f t="shared" si="2"/>
        <v>2.4794752597907936</v>
      </c>
      <c r="G47">
        <f t="shared" si="2"/>
        <v>18.116726254273889</v>
      </c>
    </row>
    <row r="48" spans="1:7" x14ac:dyDescent="0.25">
      <c r="A48" s="1">
        <f>'4-2'!A48</f>
        <v>43416</v>
      </c>
      <c r="B48">
        <f>'4-2'!C48</f>
        <v>12.12</v>
      </c>
      <c r="C48" s="5">
        <f>'4-2'!P48</f>
        <v>73789444.75</v>
      </c>
      <c r="D48" s="7">
        <f t="shared" si="0"/>
        <v>9.9503308531678769E-3</v>
      </c>
      <c r="E48" s="7">
        <f t="shared" si="1"/>
        <v>0</v>
      </c>
      <c r="F48">
        <f t="shared" si="2"/>
        <v>2.4849066497880004</v>
      </c>
      <c r="G48">
        <f t="shared" si="2"/>
        <v>18.116726254273889</v>
      </c>
    </row>
    <row r="49" spans="1:7" x14ac:dyDescent="0.25">
      <c r="A49" s="1">
        <f>'4-2'!A49</f>
        <v>43423</v>
      </c>
      <c r="B49">
        <f>'4-2'!C49</f>
        <v>12.07</v>
      </c>
      <c r="C49" s="5">
        <f>'4-2'!P49</f>
        <v>38112377</v>
      </c>
      <c r="D49" s="7">
        <f t="shared" si="0"/>
        <v>-4.1339455317279672E-3</v>
      </c>
      <c r="E49" s="7">
        <f t="shared" si="1"/>
        <v>-0.66067661128808552</v>
      </c>
      <c r="F49">
        <f t="shared" si="2"/>
        <v>2.4948569806411682</v>
      </c>
      <c r="G49">
        <f t="shared" si="2"/>
        <v>18.116726254273889</v>
      </c>
    </row>
    <row r="50" spans="1:7" x14ac:dyDescent="0.25">
      <c r="A50" s="1">
        <f>'4-2'!A50</f>
        <v>43430</v>
      </c>
      <c r="B50">
        <f>'4-2'!C50</f>
        <v>11.855</v>
      </c>
      <c r="C50" s="5">
        <f>'4-2'!P50</f>
        <v>38848008</v>
      </c>
      <c r="D50" s="7">
        <f t="shared" si="0"/>
        <v>-1.7973315592071604E-2</v>
      </c>
      <c r="E50" s="7">
        <f t="shared" si="1"/>
        <v>1.9117716346290337E-2</v>
      </c>
      <c r="F50">
        <f t="shared" si="2"/>
        <v>2.4907230351094403</v>
      </c>
      <c r="G50">
        <f t="shared" si="2"/>
        <v>17.456049642985803</v>
      </c>
    </row>
    <row r="51" spans="1:7" x14ac:dyDescent="0.25">
      <c r="A51" s="1">
        <f>'4-2'!A51</f>
        <v>43437</v>
      </c>
      <c r="B51">
        <f>'4-2'!C51</f>
        <v>11.69</v>
      </c>
      <c r="C51" s="5">
        <f>'4-2'!P51</f>
        <v>41669359</v>
      </c>
      <c r="D51" s="7">
        <f t="shared" si="0"/>
        <v>-1.401594403339157E-2</v>
      </c>
      <c r="E51" s="7">
        <f t="shared" si="1"/>
        <v>7.0109261178849636E-2</v>
      </c>
      <c r="F51">
        <f t="shared" si="2"/>
        <v>2.4727497195173687</v>
      </c>
      <c r="G51">
        <f t="shared" si="2"/>
        <v>17.475167359332094</v>
      </c>
    </row>
    <row r="52" spans="1:7" x14ac:dyDescent="0.25">
      <c r="A52" s="1">
        <f>'4-2'!A52</f>
        <v>43444</v>
      </c>
      <c r="B52">
        <f>'4-2'!C52</f>
        <v>10.99</v>
      </c>
      <c r="C52" s="5">
        <f>'4-2'!P52</f>
        <v>37076340</v>
      </c>
      <c r="D52" s="7">
        <f t="shared" si="0"/>
        <v>-6.1748007068447297E-2</v>
      </c>
      <c r="E52" s="7">
        <f t="shared" si="1"/>
        <v>-0.11678703222234077</v>
      </c>
      <c r="F52">
        <f t="shared" si="2"/>
        <v>2.4587337754839771</v>
      </c>
      <c r="G52">
        <f t="shared" si="2"/>
        <v>17.545276620510943</v>
      </c>
    </row>
    <row r="53" spans="1:7" x14ac:dyDescent="0.25">
      <c r="A53" s="1">
        <f>'4-2'!A53</f>
        <v>43451</v>
      </c>
      <c r="B53">
        <f>'4-2'!C53</f>
        <v>10.8</v>
      </c>
      <c r="C53" s="5">
        <f>'4-2'!P53</f>
        <v>40417094</v>
      </c>
      <c r="D53" s="7">
        <f t="shared" si="0"/>
        <v>-1.7439634285355776E-2</v>
      </c>
      <c r="E53" s="7">
        <f t="shared" si="1"/>
        <v>8.6273783965133077E-2</v>
      </c>
      <c r="F53">
        <f t="shared" si="2"/>
        <v>2.3969857684155298</v>
      </c>
      <c r="G53">
        <f t="shared" si="2"/>
        <v>17.428489588288603</v>
      </c>
    </row>
    <row r="54" spans="1:7" x14ac:dyDescent="0.25">
      <c r="A54" s="1">
        <f>'4-2'!A54</f>
        <v>43458</v>
      </c>
      <c r="B54">
        <f>'4-2'!C54</f>
        <v>10.815</v>
      </c>
      <c r="C54" s="5">
        <f>'4-2'!P54</f>
        <v>10914408</v>
      </c>
      <c r="D54" s="7">
        <f t="shared" si="0"/>
        <v>1.3879252748481008E-3</v>
      </c>
      <c r="E54" s="7">
        <f t="shared" si="1"/>
        <v>-1.3091690630465855</v>
      </c>
      <c r="F54">
        <f t="shared" si="2"/>
        <v>2.379546134130174</v>
      </c>
      <c r="G54">
        <f t="shared" si="2"/>
        <v>17.514763372253736</v>
      </c>
    </row>
    <row r="55" spans="1:7" x14ac:dyDescent="0.25">
      <c r="A55" s="1">
        <f>'4-2'!A55</f>
        <v>43465</v>
      </c>
      <c r="B55">
        <f>'4-2'!C55</f>
        <v>11.41</v>
      </c>
      <c r="C55" s="5">
        <f>'4-2'!P55</f>
        <v>10717520</v>
      </c>
      <c r="D55" s="7">
        <f t="shared" si="0"/>
        <v>5.3556104468962307E-2</v>
      </c>
      <c r="E55" s="7">
        <f t="shared" si="1"/>
        <v>-1.8203965647789033E-2</v>
      </c>
      <c r="F55">
        <f t="shared" si="2"/>
        <v>2.3809340594050221</v>
      </c>
      <c r="G55">
        <f t="shared" si="2"/>
        <v>16.20559430920715</v>
      </c>
    </row>
    <row r="56" spans="1:7" x14ac:dyDescent="0.25">
      <c r="A56" s="1">
        <f>'4-2'!A56</f>
        <v>43472</v>
      </c>
      <c r="B56">
        <f>'4-2'!C56</f>
        <v>11.84</v>
      </c>
      <c r="C56" s="5">
        <f>'4-2'!P56</f>
        <v>27713990</v>
      </c>
      <c r="D56" s="7">
        <f t="shared" si="0"/>
        <v>3.6993465581875107E-2</v>
      </c>
      <c r="E56" s="7">
        <f t="shared" si="1"/>
        <v>0.95005755425290772</v>
      </c>
      <c r="F56">
        <f t="shared" si="2"/>
        <v>2.4344901638739844</v>
      </c>
      <c r="G56">
        <f t="shared" si="2"/>
        <v>16.187390343559361</v>
      </c>
    </row>
    <row r="57" spans="1:7" x14ac:dyDescent="0.25">
      <c r="A57" s="1">
        <f>'4-2'!A57</f>
        <v>43479</v>
      </c>
      <c r="B57">
        <f>'4-2'!C57</f>
        <v>12.895</v>
      </c>
      <c r="C57" s="5">
        <f>'4-2'!P57</f>
        <v>21785192</v>
      </c>
      <c r="D57" s="7">
        <f t="shared" si="0"/>
        <v>8.5356009877448624E-2</v>
      </c>
      <c r="E57" s="7">
        <f t="shared" si="1"/>
        <v>-0.24070686691370824</v>
      </c>
      <c r="F57">
        <f t="shared" si="2"/>
        <v>2.4714836294558595</v>
      </c>
      <c r="G57">
        <f t="shared" si="2"/>
        <v>17.137447897812269</v>
      </c>
    </row>
    <row r="58" spans="1:7" x14ac:dyDescent="0.25">
      <c r="A58" s="1">
        <f>'4-2'!A58</f>
        <v>43486</v>
      </c>
      <c r="B58">
        <f>'4-2'!C58</f>
        <v>13.065</v>
      </c>
      <c r="C58" s="5">
        <f>'4-2'!P58</f>
        <v>24267572</v>
      </c>
      <c r="D58" s="7">
        <f t="shared" si="0"/>
        <v>1.3097259639267556E-2</v>
      </c>
      <c r="E58" s="7">
        <f t="shared" si="1"/>
        <v>0.10791050059663831</v>
      </c>
      <c r="F58">
        <f t="shared" si="2"/>
        <v>2.5568396393333082</v>
      </c>
      <c r="G58">
        <f t="shared" si="2"/>
        <v>16.896741030898561</v>
      </c>
    </row>
    <row r="59" spans="1:7" x14ac:dyDescent="0.25">
      <c r="A59" s="1">
        <f>'4-2'!A59</f>
        <v>43493</v>
      </c>
      <c r="B59">
        <f>'4-2'!C59</f>
        <v>13.5</v>
      </c>
      <c r="C59" s="5">
        <f>'4-2'!P59</f>
        <v>23092675</v>
      </c>
      <c r="D59" s="7">
        <f t="shared" si="0"/>
        <v>3.2752786471808015E-2</v>
      </c>
      <c r="E59" s="7">
        <f t="shared" si="1"/>
        <v>-4.9625505856976559E-2</v>
      </c>
      <c r="F59">
        <f t="shared" si="2"/>
        <v>2.5699368989725757</v>
      </c>
      <c r="G59">
        <f t="shared" si="2"/>
        <v>17.004651531495199</v>
      </c>
    </row>
    <row r="60" spans="1:7" x14ac:dyDescent="0.25">
      <c r="A60" s="1">
        <f>'4-2'!A60</f>
        <v>43500</v>
      </c>
      <c r="B60">
        <f>'4-2'!C60</f>
        <v>12.88</v>
      </c>
      <c r="C60" s="5">
        <f>'4-2'!P60</f>
        <v>20455154</v>
      </c>
      <c r="D60" s="7">
        <f t="shared" si="0"/>
        <v>-4.7013964768176209E-2</v>
      </c>
      <c r="E60" s="7">
        <f t="shared" si="1"/>
        <v>-0.1212805875993439</v>
      </c>
      <c r="F60">
        <f t="shared" si="2"/>
        <v>2.6026896854443837</v>
      </c>
      <c r="G60">
        <f t="shared" si="2"/>
        <v>16.955026025638222</v>
      </c>
    </row>
    <row r="61" spans="1:7" x14ac:dyDescent="0.25">
      <c r="A61" s="1">
        <f>'4-2'!A61</f>
        <v>43507</v>
      </c>
      <c r="B61">
        <f>'4-2'!C61</f>
        <v>12.66</v>
      </c>
      <c r="C61" s="5">
        <f>'4-2'!P61</f>
        <v>42316222</v>
      </c>
      <c r="D61" s="7">
        <f t="shared" si="0"/>
        <v>-1.7228303960177271E-2</v>
      </c>
      <c r="E61" s="7">
        <f t="shared" si="1"/>
        <v>0.72693563127871741</v>
      </c>
      <c r="F61">
        <f t="shared" si="2"/>
        <v>2.5556757206762075</v>
      </c>
      <c r="G61">
        <f t="shared" si="2"/>
        <v>16.833745438038878</v>
      </c>
    </row>
    <row r="62" spans="1:7" x14ac:dyDescent="0.25">
      <c r="A62" s="1">
        <f>'4-2'!A62</f>
        <v>43514</v>
      </c>
      <c r="B62">
        <f>'4-2'!C62</f>
        <v>12.664999999999999</v>
      </c>
      <c r="C62" s="5">
        <f>'4-2'!P62</f>
        <v>21665332</v>
      </c>
      <c r="D62" s="7">
        <f t="shared" si="0"/>
        <v>3.94866737608357E-4</v>
      </c>
      <c r="E62" s="7">
        <f t="shared" si="1"/>
        <v>-0.66945713202315105</v>
      </c>
      <c r="F62">
        <f t="shared" si="2"/>
        <v>2.5384474167160302</v>
      </c>
      <c r="G62">
        <f t="shared" si="2"/>
        <v>17.560681069317596</v>
      </c>
    </row>
    <row r="63" spans="1:7" x14ac:dyDescent="0.25">
      <c r="A63" s="1">
        <f>'4-2'!A63</f>
        <v>43521</v>
      </c>
      <c r="B63">
        <f>'4-2'!C63</f>
        <v>12.55</v>
      </c>
      <c r="C63" s="5">
        <f>'4-2'!P63</f>
        <v>20333981</v>
      </c>
      <c r="D63" s="7">
        <f t="shared" si="0"/>
        <v>-9.1216178758455335E-3</v>
      </c>
      <c r="E63" s="7">
        <f t="shared" si="1"/>
        <v>-6.341995187323235E-2</v>
      </c>
      <c r="F63">
        <f t="shared" si="2"/>
        <v>2.5388422834536386</v>
      </c>
      <c r="G63">
        <f t="shared" si="2"/>
        <v>16.891223937294445</v>
      </c>
    </row>
    <row r="64" spans="1:7" x14ac:dyDescent="0.25">
      <c r="A64" s="1">
        <f>'4-2'!A64</f>
        <v>43528</v>
      </c>
      <c r="B64">
        <f>'4-2'!C64</f>
        <v>12.21</v>
      </c>
      <c r="C64" s="5">
        <f>'4-2'!P64</f>
        <v>19344678</v>
      </c>
      <c r="D64" s="7">
        <f t="shared" si="0"/>
        <v>-2.7465377455179851E-2</v>
      </c>
      <c r="E64" s="7">
        <f t="shared" si="1"/>
        <v>-4.9876084570932733E-2</v>
      </c>
      <c r="F64">
        <f t="shared" si="2"/>
        <v>2.5297206655777931</v>
      </c>
      <c r="G64">
        <f t="shared" si="2"/>
        <v>16.827803985421212</v>
      </c>
    </row>
    <row r="65" spans="1:7" x14ac:dyDescent="0.25">
      <c r="A65" s="1">
        <f>'4-2'!A65</f>
        <v>43535</v>
      </c>
      <c r="B65">
        <f>'4-2'!C65</f>
        <v>12.6</v>
      </c>
      <c r="C65" s="5">
        <f>'4-2'!P65</f>
        <v>20851838</v>
      </c>
      <c r="D65" s="7">
        <f t="shared" si="0"/>
        <v>3.1441525834818851E-2</v>
      </c>
      <c r="E65" s="7">
        <f t="shared" si="1"/>
        <v>7.5024754950732131E-2</v>
      </c>
      <c r="F65">
        <f t="shared" si="2"/>
        <v>2.5022552881226132</v>
      </c>
      <c r="G65">
        <f t="shared" si="2"/>
        <v>16.77792790085028</v>
      </c>
    </row>
    <row r="66" spans="1:7" x14ac:dyDescent="0.25">
      <c r="A66" s="1">
        <f>'4-2'!A66</f>
        <v>43542</v>
      </c>
      <c r="B66">
        <f>'4-2'!C66</f>
        <v>12.95</v>
      </c>
      <c r="C66" s="5">
        <f>'4-2'!P66</f>
        <v>20556064</v>
      </c>
      <c r="D66" s="7">
        <f t="shared" si="0"/>
        <v>2.7398974188114433E-2</v>
      </c>
      <c r="E66" s="7">
        <f t="shared" si="1"/>
        <v>-1.4286115265406352E-2</v>
      </c>
      <c r="F66">
        <f t="shared" si="2"/>
        <v>2.5336968139574321</v>
      </c>
      <c r="G66">
        <f t="shared" si="2"/>
        <v>16.852952655801012</v>
      </c>
    </row>
    <row r="67" spans="1:7" x14ac:dyDescent="0.25">
      <c r="A67" s="1">
        <f>'4-2'!A67</f>
        <v>43549</v>
      </c>
      <c r="B67">
        <f>'4-2'!C67</f>
        <v>13.26</v>
      </c>
      <c r="C67" s="5">
        <f>'4-2'!P67</f>
        <v>56699461</v>
      </c>
      <c r="D67" s="7">
        <f t="shared" si="0"/>
        <v>2.365619661217E-2</v>
      </c>
      <c r="E67" s="7">
        <f t="shared" si="1"/>
        <v>1.0146087219443523</v>
      </c>
      <c r="F67">
        <f t="shared" si="2"/>
        <v>2.5610957881455465</v>
      </c>
      <c r="G67">
        <f t="shared" si="2"/>
        <v>16.838666540535606</v>
      </c>
    </row>
    <row r="68" spans="1:7" x14ac:dyDescent="0.25">
      <c r="A68" s="1">
        <f>'4-2'!A68</f>
        <v>43556</v>
      </c>
      <c r="B68">
        <f>'4-2'!C68</f>
        <v>14.14</v>
      </c>
      <c r="C68" s="5">
        <f>'4-2'!P68</f>
        <v>33198204</v>
      </c>
      <c r="D68" s="7">
        <f t="shared" si="0"/>
        <v>6.4255675710710225E-2</v>
      </c>
      <c r="E68" s="7">
        <f t="shared" si="1"/>
        <v>-0.53526892644204693</v>
      </c>
      <c r="F68">
        <f t="shared" si="2"/>
        <v>2.5847519847577165</v>
      </c>
      <c r="G68">
        <f t="shared" si="2"/>
        <v>17.853275262479958</v>
      </c>
    </row>
    <row r="69" spans="1:7" x14ac:dyDescent="0.25">
      <c r="A69" s="1">
        <f>'4-2'!A69</f>
        <v>43563</v>
      </c>
      <c r="B69">
        <f>'4-2'!C69</f>
        <v>15.2</v>
      </c>
      <c r="C69" s="5">
        <f>'4-2'!P69</f>
        <v>39627291</v>
      </c>
      <c r="D69" s="7">
        <f t="shared" ref="D69:D132" si="3">LN(B69)-LN(B68)</f>
        <v>7.2287767383803825E-2</v>
      </c>
      <c r="E69" s="7">
        <f t="shared" ref="E69:E132" si="4">LN(C69)-LN(C68)</f>
        <v>0.1770222694871677</v>
      </c>
      <c r="F69">
        <f t="shared" ref="F69:G132" si="5">LN(B68)</f>
        <v>2.6490076604684267</v>
      </c>
      <c r="G69">
        <f t="shared" si="5"/>
        <v>17.318006336037911</v>
      </c>
    </row>
    <row r="70" spans="1:7" x14ac:dyDescent="0.25">
      <c r="A70" s="1">
        <f>'4-2'!A70</f>
        <v>43570</v>
      </c>
      <c r="B70">
        <f>'4-2'!C70</f>
        <v>14.8</v>
      </c>
      <c r="C70" s="5">
        <f>'4-2'!P70</f>
        <v>28229351</v>
      </c>
      <c r="D70" s="7">
        <f t="shared" si="3"/>
        <v>-2.6668247082161312E-2</v>
      </c>
      <c r="E70" s="7">
        <f t="shared" si="4"/>
        <v>-0.33915579528691353</v>
      </c>
      <c r="F70">
        <f t="shared" si="5"/>
        <v>2.7212954278522306</v>
      </c>
      <c r="G70">
        <f t="shared" si="5"/>
        <v>17.495028605525079</v>
      </c>
    </row>
    <row r="71" spans="1:7" x14ac:dyDescent="0.25">
      <c r="A71" s="1">
        <f>'4-2'!A71</f>
        <v>43577</v>
      </c>
      <c r="B71">
        <f>'4-2'!C71</f>
        <v>14.035</v>
      </c>
      <c r="C71" s="5">
        <f>'4-2'!P71</f>
        <v>30007674</v>
      </c>
      <c r="D71" s="7">
        <f t="shared" si="3"/>
        <v>-5.3072970956223209E-2</v>
      </c>
      <c r="E71" s="7">
        <f t="shared" si="4"/>
        <v>6.1090896677022499E-2</v>
      </c>
      <c r="F71">
        <f t="shared" si="5"/>
        <v>2.6946271807700692</v>
      </c>
      <c r="G71">
        <f t="shared" si="5"/>
        <v>17.155872810238165</v>
      </c>
    </row>
    <row r="72" spans="1:7" x14ac:dyDescent="0.25">
      <c r="A72" s="1">
        <f>'4-2'!A72</f>
        <v>43584</v>
      </c>
      <c r="B72">
        <f>'4-2'!C72</f>
        <v>14.65</v>
      </c>
      <c r="C72" s="5">
        <f>'4-2'!P72</f>
        <v>14876079</v>
      </c>
      <c r="D72" s="7">
        <f t="shared" si="3"/>
        <v>4.2886125649230333E-2</v>
      </c>
      <c r="E72" s="7">
        <f t="shared" si="4"/>
        <v>-0.70169866233483447</v>
      </c>
      <c r="F72">
        <f t="shared" si="5"/>
        <v>2.641554209813846</v>
      </c>
      <c r="G72">
        <f t="shared" si="5"/>
        <v>17.216963706915188</v>
      </c>
    </row>
    <row r="73" spans="1:7" x14ac:dyDescent="0.25">
      <c r="A73" s="1">
        <f>'4-2'!A73</f>
        <v>43591</v>
      </c>
      <c r="B73">
        <f>'4-2'!C73</f>
        <v>14.095000000000001</v>
      </c>
      <c r="C73" s="5">
        <f>'4-2'!P73</f>
        <v>18030258</v>
      </c>
      <c r="D73" s="7">
        <f t="shared" si="3"/>
        <v>-3.8620210897000629E-2</v>
      </c>
      <c r="E73" s="7">
        <f t="shared" si="4"/>
        <v>0.19229685998096002</v>
      </c>
      <c r="F73">
        <f t="shared" si="5"/>
        <v>2.6844403354630764</v>
      </c>
      <c r="G73">
        <f t="shared" si="5"/>
        <v>16.515265044580353</v>
      </c>
    </row>
    <row r="74" spans="1:7" x14ac:dyDescent="0.25">
      <c r="A74" s="1">
        <f>'4-2'!A74</f>
        <v>43598</v>
      </c>
      <c r="B74">
        <f>'4-2'!C74</f>
        <v>14.36</v>
      </c>
      <c r="C74" s="5">
        <f>'4-2'!P74</f>
        <v>17971008</v>
      </c>
      <c r="D74" s="7">
        <f t="shared" si="3"/>
        <v>1.8626439054002297E-2</v>
      </c>
      <c r="E74" s="7">
        <f t="shared" si="4"/>
        <v>-3.2915538856030935E-3</v>
      </c>
      <c r="F74">
        <f t="shared" si="5"/>
        <v>2.6458201245660757</v>
      </c>
      <c r="G74">
        <f t="shared" si="5"/>
        <v>16.707561904561313</v>
      </c>
    </row>
    <row r="75" spans="1:7" x14ac:dyDescent="0.25">
      <c r="A75" s="1">
        <f>'4-2'!A75</f>
        <v>43605</v>
      </c>
      <c r="B75">
        <f>'4-2'!C75</f>
        <v>14.83</v>
      </c>
      <c r="C75" s="5">
        <f>'4-2'!P75</f>
        <v>44671400</v>
      </c>
      <c r="D75" s="7">
        <f t="shared" si="3"/>
        <v>3.220559252976285E-2</v>
      </c>
      <c r="E75" s="7">
        <f t="shared" si="4"/>
        <v>0.91057368310617903</v>
      </c>
      <c r="F75">
        <f t="shared" si="5"/>
        <v>2.664446563620078</v>
      </c>
      <c r="G75">
        <f t="shared" si="5"/>
        <v>16.70427035067571</v>
      </c>
    </row>
    <row r="76" spans="1:7" x14ac:dyDescent="0.25">
      <c r="A76" s="1">
        <f>'4-2'!A76</f>
        <v>43612</v>
      </c>
      <c r="B76">
        <f>'4-2'!C76</f>
        <v>14.45</v>
      </c>
      <c r="C76" s="5">
        <f>'4-2'!P76</f>
        <v>33752281</v>
      </c>
      <c r="D76" s="7">
        <f t="shared" si="3"/>
        <v>-2.5957741591399852E-2</v>
      </c>
      <c r="E76" s="7">
        <f t="shared" si="4"/>
        <v>-0.28028547559766537</v>
      </c>
      <c r="F76">
        <f t="shared" si="5"/>
        <v>2.6966521561498409</v>
      </c>
      <c r="G76">
        <f t="shared" si="5"/>
        <v>17.614844033781889</v>
      </c>
    </row>
    <row r="77" spans="1:7" x14ac:dyDescent="0.25">
      <c r="A77" s="1">
        <f>'4-2'!A77</f>
        <v>43619</v>
      </c>
      <c r="B77">
        <f>'4-2'!C77</f>
        <v>15.7</v>
      </c>
      <c r="C77" s="5">
        <f>'4-2'!P77</f>
        <v>24039027</v>
      </c>
      <c r="D77" s="7">
        <f t="shared" si="3"/>
        <v>8.2966297795821209E-2</v>
      </c>
      <c r="E77" s="7">
        <f t="shared" si="4"/>
        <v>-0.33936936558169606</v>
      </c>
      <c r="F77">
        <f t="shared" si="5"/>
        <v>2.670694414558441</v>
      </c>
      <c r="G77">
        <f t="shared" si="5"/>
        <v>17.334558558184224</v>
      </c>
    </row>
    <row r="78" spans="1:7" x14ac:dyDescent="0.25">
      <c r="A78" s="1">
        <f>'4-2'!A78</f>
        <v>43626</v>
      </c>
      <c r="B78">
        <f>'4-2'!C78</f>
        <v>15.195</v>
      </c>
      <c r="C78" s="5">
        <f>'4-2'!P78</f>
        <v>20918507</v>
      </c>
      <c r="D78" s="7">
        <f t="shared" si="3"/>
        <v>-3.2694285985505722E-2</v>
      </c>
      <c r="E78" s="7">
        <f t="shared" si="4"/>
        <v>-0.13904436510109619</v>
      </c>
      <c r="F78">
        <f t="shared" si="5"/>
        <v>2.7536607123542622</v>
      </c>
      <c r="G78">
        <f t="shared" si="5"/>
        <v>16.995189192602528</v>
      </c>
    </row>
    <row r="79" spans="1:7" x14ac:dyDescent="0.25">
      <c r="A79" s="1">
        <f>'4-2'!A79</f>
        <v>43633</v>
      </c>
      <c r="B79">
        <f>'4-2'!C79</f>
        <v>15.3</v>
      </c>
      <c r="C79" s="5">
        <f>'4-2'!P79</f>
        <v>26470794</v>
      </c>
      <c r="D79" s="7">
        <f t="shared" si="3"/>
        <v>6.8864020296333095E-3</v>
      </c>
      <c r="E79" s="7">
        <f t="shared" si="4"/>
        <v>0.23540774247411278</v>
      </c>
      <c r="F79">
        <f t="shared" si="5"/>
        <v>2.7209664263687565</v>
      </c>
      <c r="G79">
        <f t="shared" si="5"/>
        <v>16.856144827501431</v>
      </c>
    </row>
    <row r="80" spans="1:7" x14ac:dyDescent="0.25">
      <c r="A80" s="1">
        <f>'4-2'!A80</f>
        <v>43640</v>
      </c>
      <c r="B80">
        <f>'4-2'!C80</f>
        <v>15.38</v>
      </c>
      <c r="C80" s="5">
        <f>'4-2'!P80</f>
        <v>16704260</v>
      </c>
      <c r="D80" s="7">
        <f t="shared" si="3"/>
        <v>5.2151356791081405E-3</v>
      </c>
      <c r="E80" s="7">
        <f t="shared" si="4"/>
        <v>-0.46037823529807653</v>
      </c>
      <c r="F80">
        <f t="shared" si="5"/>
        <v>2.7278528283983898</v>
      </c>
      <c r="G80">
        <f t="shared" si="5"/>
        <v>17.091552569975544</v>
      </c>
    </row>
    <row r="81" spans="1:7" x14ac:dyDescent="0.25">
      <c r="A81" s="1">
        <f>'4-2'!A81</f>
        <v>43647</v>
      </c>
      <c r="B81">
        <f>'4-2'!C81</f>
        <v>15.49</v>
      </c>
      <c r="C81" s="5">
        <f>'4-2'!P81</f>
        <v>18190419</v>
      </c>
      <c r="D81" s="7">
        <f t="shared" si="3"/>
        <v>7.126690351279219E-3</v>
      </c>
      <c r="E81" s="7">
        <f t="shared" si="4"/>
        <v>8.523125018595934E-2</v>
      </c>
      <c r="F81">
        <f t="shared" si="5"/>
        <v>2.733067964077498</v>
      </c>
      <c r="G81">
        <f t="shared" si="5"/>
        <v>16.631174334677468</v>
      </c>
    </row>
    <row r="82" spans="1:7" x14ac:dyDescent="0.25">
      <c r="A82" s="1">
        <f>'4-2'!A82</f>
        <v>43654</v>
      </c>
      <c r="B82">
        <f>'4-2'!C82</f>
        <v>15.255000000000001</v>
      </c>
      <c r="C82" s="5">
        <f>'4-2'!P82</f>
        <v>17466567</v>
      </c>
      <c r="D82" s="7">
        <f t="shared" si="3"/>
        <v>-1.5287336260144002E-2</v>
      </c>
      <c r="E82" s="7">
        <f t="shared" si="4"/>
        <v>-4.0606430363414603E-2</v>
      </c>
      <c r="F82">
        <f t="shared" si="5"/>
        <v>2.7401946544287772</v>
      </c>
      <c r="G82">
        <f t="shared" si="5"/>
        <v>16.716405584863427</v>
      </c>
    </row>
    <row r="83" spans="1:7" x14ac:dyDescent="0.25">
      <c r="A83" s="1">
        <f>'4-2'!A83</f>
        <v>43661</v>
      </c>
      <c r="B83">
        <f>'4-2'!C83</f>
        <v>15.1</v>
      </c>
      <c r="C83" s="5">
        <f>'4-2'!P83</f>
        <v>20573976</v>
      </c>
      <c r="D83" s="7">
        <f t="shared" si="3"/>
        <v>-1.0212574347754355E-2</v>
      </c>
      <c r="E83" s="7">
        <f t="shared" si="4"/>
        <v>0.16373837965156923</v>
      </c>
      <c r="F83">
        <f t="shared" si="5"/>
        <v>2.7249073181686332</v>
      </c>
      <c r="G83">
        <f t="shared" si="5"/>
        <v>16.675799154500012</v>
      </c>
    </row>
    <row r="84" spans="1:7" x14ac:dyDescent="0.25">
      <c r="A84" s="1">
        <f>'4-2'!A84</f>
        <v>43668</v>
      </c>
      <c r="B84">
        <f>'4-2'!C84</f>
        <v>14.8024</v>
      </c>
      <c r="C84" s="5">
        <f>'4-2'!P84</f>
        <v>15044495</v>
      </c>
      <c r="D84" s="7">
        <f t="shared" si="3"/>
        <v>-1.9905414035509494E-2</v>
      </c>
      <c r="E84" s="7">
        <f t="shared" si="4"/>
        <v>-0.31301483263741048</v>
      </c>
      <c r="F84">
        <f t="shared" si="5"/>
        <v>2.7146947438208788</v>
      </c>
      <c r="G84">
        <f t="shared" si="5"/>
        <v>16.839537534151582</v>
      </c>
    </row>
    <row r="85" spans="1:7" x14ac:dyDescent="0.25">
      <c r="A85" s="1">
        <f>'4-2'!A85</f>
        <v>43675</v>
      </c>
      <c r="B85">
        <f>'4-2'!C85</f>
        <v>13.76</v>
      </c>
      <c r="C85" s="5">
        <f>'4-2'!P85</f>
        <v>50363581</v>
      </c>
      <c r="D85" s="7">
        <f t="shared" si="3"/>
        <v>-7.3023497280171767E-2</v>
      </c>
      <c r="E85" s="7">
        <f t="shared" si="4"/>
        <v>1.208256171120432</v>
      </c>
      <c r="F85">
        <f t="shared" si="5"/>
        <v>2.6947893297853693</v>
      </c>
      <c r="G85">
        <f t="shared" si="5"/>
        <v>16.526522701514171</v>
      </c>
    </row>
    <row r="86" spans="1:7" x14ac:dyDescent="0.25">
      <c r="A86" s="1">
        <f>'4-2'!A86</f>
        <v>43682</v>
      </c>
      <c r="B86">
        <f>'4-2'!C86</f>
        <v>13.8588</v>
      </c>
      <c r="C86" s="5">
        <f>'4-2'!P86</f>
        <v>21776000</v>
      </c>
      <c r="D86" s="7">
        <f t="shared" si="3"/>
        <v>7.1545774217076641E-3</v>
      </c>
      <c r="E86" s="7">
        <f t="shared" si="4"/>
        <v>-0.8384598687612197</v>
      </c>
      <c r="F86">
        <f t="shared" si="5"/>
        <v>2.6217658325051976</v>
      </c>
      <c r="G86">
        <f t="shared" si="5"/>
        <v>17.734778872634603</v>
      </c>
    </row>
    <row r="87" spans="1:7" x14ac:dyDescent="0.25">
      <c r="A87" s="1">
        <f>'4-2'!A87</f>
        <v>43689</v>
      </c>
      <c r="B87">
        <f>'4-2'!C87</f>
        <v>13.21072</v>
      </c>
      <c r="C87" s="5">
        <f>'4-2'!P87</f>
        <v>38351294</v>
      </c>
      <c r="D87" s="7">
        <f t="shared" si="3"/>
        <v>-4.7891788714456762E-2</v>
      </c>
      <c r="E87" s="7">
        <f t="shared" si="4"/>
        <v>0.56597982318628226</v>
      </c>
      <c r="F87">
        <f t="shared" si="5"/>
        <v>2.6289204099269052</v>
      </c>
      <c r="G87">
        <f t="shared" si="5"/>
        <v>16.896319003873383</v>
      </c>
    </row>
    <row r="88" spans="1:7" x14ac:dyDescent="0.25">
      <c r="A88" s="1">
        <f>'4-2'!A88</f>
        <v>43696</v>
      </c>
      <c r="B88">
        <f>'4-2'!C88</f>
        <v>13.565</v>
      </c>
      <c r="C88" s="5">
        <f>'4-2'!P88</f>
        <v>46930931</v>
      </c>
      <c r="D88" s="7">
        <f t="shared" si="3"/>
        <v>2.6464324898446634E-2</v>
      </c>
      <c r="E88" s="7">
        <f t="shared" si="4"/>
        <v>0.20188869857084413</v>
      </c>
      <c r="F88">
        <f t="shared" si="5"/>
        <v>2.5810286212124485</v>
      </c>
      <c r="G88">
        <f t="shared" si="5"/>
        <v>17.462298827059666</v>
      </c>
    </row>
    <row r="89" spans="1:7" x14ac:dyDescent="0.25">
      <c r="A89" s="1">
        <f>'4-2'!A89</f>
        <v>43703</v>
      </c>
      <c r="B89">
        <f>'4-2'!C89</f>
        <v>13.7021</v>
      </c>
      <c r="C89" s="5">
        <f>'4-2'!P89</f>
        <v>26980092</v>
      </c>
      <c r="D89" s="7">
        <f t="shared" si="3"/>
        <v>1.0056159647822138E-2</v>
      </c>
      <c r="E89" s="7">
        <f t="shared" si="4"/>
        <v>-0.55357770695915676</v>
      </c>
      <c r="F89">
        <f t="shared" si="5"/>
        <v>2.6074929461108951</v>
      </c>
      <c r="G89">
        <f t="shared" si="5"/>
        <v>17.66418752563051</v>
      </c>
    </row>
    <row r="90" spans="1:7" x14ac:dyDescent="0.25">
      <c r="A90" s="1">
        <f>'4-2'!A90</f>
        <v>43710</v>
      </c>
      <c r="B90">
        <f>'4-2'!C90</f>
        <v>14.28</v>
      </c>
      <c r="C90" s="5">
        <f>'4-2'!P90</f>
        <v>19445262</v>
      </c>
      <c r="D90" s="7">
        <f t="shared" si="3"/>
        <v>4.1310851152720929E-2</v>
      </c>
      <c r="E90" s="7">
        <f t="shared" si="4"/>
        <v>-0.3274958192893962</v>
      </c>
      <c r="F90">
        <f t="shared" si="5"/>
        <v>2.6175491057587172</v>
      </c>
      <c r="G90">
        <f t="shared" si="5"/>
        <v>17.110609818671353</v>
      </c>
    </row>
    <row r="91" spans="1:7" x14ac:dyDescent="0.25">
      <c r="A91" s="1">
        <f>'4-2'!A91</f>
        <v>43717</v>
      </c>
      <c r="B91">
        <f>'4-2'!C91</f>
        <v>14.805870000000001</v>
      </c>
      <c r="C91" s="5">
        <f>'4-2'!P91</f>
        <v>12368782</v>
      </c>
      <c r="D91" s="7">
        <f t="shared" si="3"/>
        <v>3.6163766846688539E-2</v>
      </c>
      <c r="E91" s="7">
        <f t="shared" si="4"/>
        <v>-0.45242772388705532</v>
      </c>
      <c r="F91">
        <f t="shared" si="5"/>
        <v>2.6588599569114382</v>
      </c>
      <c r="G91">
        <f t="shared" si="5"/>
        <v>16.783113999381957</v>
      </c>
    </row>
    <row r="92" spans="1:7" x14ac:dyDescent="0.25">
      <c r="A92" s="1">
        <f>'4-2'!A92</f>
        <v>43724</v>
      </c>
      <c r="B92">
        <f>'4-2'!C92</f>
        <v>14.83548</v>
      </c>
      <c r="C92" s="5">
        <f>'4-2'!P92</f>
        <v>19007877</v>
      </c>
      <c r="D92" s="7">
        <f t="shared" si="3"/>
        <v>1.9978853762827598E-3</v>
      </c>
      <c r="E92" s="7">
        <f t="shared" si="4"/>
        <v>0.42967775466907554</v>
      </c>
      <c r="F92">
        <f t="shared" si="5"/>
        <v>2.6950237237581267</v>
      </c>
      <c r="G92">
        <f t="shared" si="5"/>
        <v>16.330686275494902</v>
      </c>
    </row>
    <row r="93" spans="1:7" x14ac:dyDescent="0.25">
      <c r="A93" s="1">
        <f>'4-2'!A93</f>
        <v>43731</v>
      </c>
      <c r="B93">
        <f>'4-2'!C93</f>
        <v>14.345000000000001</v>
      </c>
      <c r="C93" s="5">
        <f>'4-2'!P93</f>
        <v>20872691</v>
      </c>
      <c r="D93" s="7">
        <f t="shared" si="3"/>
        <v>-3.3620159701081231E-2</v>
      </c>
      <c r="E93" s="7">
        <f t="shared" si="4"/>
        <v>9.3588181640949841E-2</v>
      </c>
      <c r="F93">
        <f t="shared" si="5"/>
        <v>2.6970216091344095</v>
      </c>
      <c r="G93">
        <f t="shared" si="5"/>
        <v>16.760364030163977</v>
      </c>
    </row>
    <row r="94" spans="1:7" x14ac:dyDescent="0.25">
      <c r="A94" s="1">
        <f>'4-2'!A94</f>
        <v>43738</v>
      </c>
      <c r="B94">
        <f>'4-2'!C94</f>
        <v>13.948499999999999</v>
      </c>
      <c r="C94" s="5">
        <f>'4-2'!P94</f>
        <v>13841171</v>
      </c>
      <c r="D94" s="7">
        <f t="shared" si="3"/>
        <v>-2.8029473829103591E-2</v>
      </c>
      <c r="E94" s="7">
        <f t="shared" si="4"/>
        <v>-0.41079409740374828</v>
      </c>
      <c r="F94">
        <f t="shared" si="5"/>
        <v>2.6634014494333282</v>
      </c>
      <c r="G94">
        <f t="shared" si="5"/>
        <v>16.853952211804927</v>
      </c>
    </row>
    <row r="95" spans="1:7" x14ac:dyDescent="0.25">
      <c r="A95" s="1">
        <f>'4-2'!A95</f>
        <v>43745</v>
      </c>
      <c r="B95">
        <f>'4-2'!C95</f>
        <v>14.51</v>
      </c>
      <c r="C95" s="5">
        <f>'4-2'!P95</f>
        <v>14453702</v>
      </c>
      <c r="D95" s="7">
        <f t="shared" si="3"/>
        <v>3.9466091291871841E-2</v>
      </c>
      <c r="E95" s="7">
        <f t="shared" si="4"/>
        <v>4.3303019081143646E-2</v>
      </c>
      <c r="F95">
        <f t="shared" si="5"/>
        <v>2.6353719756042246</v>
      </c>
      <c r="G95">
        <f t="shared" si="5"/>
        <v>16.443158114401179</v>
      </c>
    </row>
    <row r="96" spans="1:7" x14ac:dyDescent="0.25">
      <c r="A96" s="1">
        <f>'4-2'!A96</f>
        <v>43752</v>
      </c>
      <c r="B96">
        <f>'4-2'!C96</f>
        <v>14.775</v>
      </c>
      <c r="C96" s="5">
        <f>'4-2'!P96</f>
        <v>15481456</v>
      </c>
      <c r="D96" s="7">
        <f t="shared" si="3"/>
        <v>1.8098496396065311E-2</v>
      </c>
      <c r="E96" s="7">
        <f t="shared" si="4"/>
        <v>6.8692345068008365E-2</v>
      </c>
      <c r="F96">
        <f t="shared" si="5"/>
        <v>2.6748380668960965</v>
      </c>
      <c r="G96">
        <f t="shared" si="5"/>
        <v>16.486461133482322</v>
      </c>
    </row>
    <row r="97" spans="1:7" x14ac:dyDescent="0.25">
      <c r="A97" s="1">
        <f>'4-2'!A97</f>
        <v>43759</v>
      </c>
      <c r="B97">
        <f>'4-2'!C97</f>
        <v>15.0997</v>
      </c>
      <c r="C97" s="5">
        <f>'4-2'!P97</f>
        <v>18279042</v>
      </c>
      <c r="D97" s="7">
        <f t="shared" si="3"/>
        <v>2.1738312781685476E-2</v>
      </c>
      <c r="E97" s="7">
        <f t="shared" si="4"/>
        <v>0.1661122370644641</v>
      </c>
      <c r="F97">
        <f t="shared" si="5"/>
        <v>2.6929365632921618</v>
      </c>
      <c r="G97">
        <f t="shared" si="5"/>
        <v>16.555153478550331</v>
      </c>
    </row>
    <row r="98" spans="1:7" x14ac:dyDescent="0.25">
      <c r="A98" s="1">
        <f>'4-2'!A98</f>
        <v>43766</v>
      </c>
      <c r="B98">
        <f>'4-2'!C98</f>
        <v>14.94</v>
      </c>
      <c r="C98" s="5">
        <f>'4-2'!P98</f>
        <v>14284735</v>
      </c>
      <c r="D98" s="7">
        <f t="shared" si="3"/>
        <v>-1.0632696369175854E-2</v>
      </c>
      <c r="E98" s="7">
        <f t="shared" si="4"/>
        <v>-0.24656367306740279</v>
      </c>
      <c r="F98">
        <f t="shared" si="5"/>
        <v>2.7146748760738473</v>
      </c>
      <c r="G98">
        <f t="shared" si="5"/>
        <v>16.721265715614795</v>
      </c>
    </row>
    <row r="99" spans="1:7" x14ac:dyDescent="0.25">
      <c r="A99" s="1">
        <f>'4-2'!A99</f>
        <v>43773</v>
      </c>
      <c r="B99">
        <f>'4-2'!C99</f>
        <v>15.09065</v>
      </c>
      <c r="C99" s="5">
        <f>'4-2'!P99</f>
        <v>12362771</v>
      </c>
      <c r="D99" s="7">
        <f t="shared" si="3"/>
        <v>1.0033167031418877E-2</v>
      </c>
      <c r="E99" s="7">
        <f t="shared" si="4"/>
        <v>-0.1445018667420932</v>
      </c>
      <c r="F99">
        <f t="shared" si="5"/>
        <v>2.7040421797046714</v>
      </c>
      <c r="G99">
        <f t="shared" si="5"/>
        <v>16.474702042547392</v>
      </c>
    </row>
    <row r="100" spans="1:7" x14ac:dyDescent="0.25">
      <c r="A100" s="1">
        <f>'4-2'!A100</f>
        <v>43780</v>
      </c>
      <c r="B100">
        <f>'4-2'!C100</f>
        <v>15.099919999999999</v>
      </c>
      <c r="C100" s="5">
        <f>'4-2'!P100</f>
        <v>16195917</v>
      </c>
      <c r="D100" s="7">
        <f t="shared" si="3"/>
        <v>6.1409905750853255E-4</v>
      </c>
      <c r="E100" s="7">
        <f t="shared" si="4"/>
        <v>0.27006955559360435</v>
      </c>
      <c r="F100">
        <f t="shared" si="5"/>
        <v>2.7140753467360903</v>
      </c>
      <c r="G100">
        <f t="shared" si="5"/>
        <v>16.330200175805299</v>
      </c>
    </row>
    <row r="101" spans="1:7" x14ac:dyDescent="0.25">
      <c r="A101" s="1">
        <f>'4-2'!A101</f>
        <v>43787</v>
      </c>
      <c r="B101">
        <f>'4-2'!C101</f>
        <v>15.12045</v>
      </c>
      <c r="C101" s="5">
        <f>'4-2'!P101</f>
        <v>12093928</v>
      </c>
      <c r="D101" s="7">
        <f t="shared" si="3"/>
        <v>1.358686419673294E-3</v>
      </c>
      <c r="E101" s="7">
        <f t="shared" si="4"/>
        <v>-0.29205566496663593</v>
      </c>
      <c r="F101">
        <f t="shared" si="5"/>
        <v>2.7146894457935988</v>
      </c>
      <c r="G101">
        <f t="shared" si="5"/>
        <v>16.600269731398903</v>
      </c>
    </row>
    <row r="102" spans="1:7" x14ac:dyDescent="0.25">
      <c r="A102" s="1">
        <f>'4-2'!A102</f>
        <v>43794</v>
      </c>
      <c r="B102">
        <f>'4-2'!C102</f>
        <v>14.615</v>
      </c>
      <c r="C102" s="5">
        <f>'4-2'!P102</f>
        <v>21231211</v>
      </c>
      <c r="D102" s="7">
        <f t="shared" si="3"/>
        <v>-3.3999733650063035E-2</v>
      </c>
      <c r="E102" s="7">
        <f t="shared" si="4"/>
        <v>0.56276880754215242</v>
      </c>
      <c r="F102">
        <f t="shared" si="5"/>
        <v>2.7160481322132721</v>
      </c>
      <c r="G102">
        <f t="shared" si="5"/>
        <v>16.308214066432267</v>
      </c>
    </row>
    <row r="103" spans="1:7" x14ac:dyDescent="0.25">
      <c r="A103" s="1">
        <f>'4-2'!A103</f>
        <v>43801</v>
      </c>
      <c r="B103">
        <f>'4-2'!C103</f>
        <v>14.89</v>
      </c>
      <c r="C103" s="5">
        <f>'4-2'!P103</f>
        <v>18250556</v>
      </c>
      <c r="D103" s="7">
        <f t="shared" si="3"/>
        <v>1.8641448132708405E-2</v>
      </c>
      <c r="E103" s="7">
        <f t="shared" si="4"/>
        <v>-0.15127677069229151</v>
      </c>
      <c r="F103">
        <f t="shared" si="5"/>
        <v>2.6820483985632091</v>
      </c>
      <c r="G103">
        <f t="shared" si="5"/>
        <v>16.87098287397442</v>
      </c>
    </row>
    <row r="104" spans="1:7" x14ac:dyDescent="0.25">
      <c r="A104" s="1">
        <f>'4-2'!A104</f>
        <v>43808</v>
      </c>
      <c r="B104">
        <f>'4-2'!C104</f>
        <v>15.5</v>
      </c>
      <c r="C104" s="5">
        <f>'4-2'!P104</f>
        <v>26462114</v>
      </c>
      <c r="D104" s="7">
        <f t="shared" si="3"/>
        <v>4.0150177229283379E-2</v>
      </c>
      <c r="E104" s="7">
        <f t="shared" si="4"/>
        <v>0.37151850435747846</v>
      </c>
      <c r="F104">
        <f t="shared" si="5"/>
        <v>2.7006898466959175</v>
      </c>
      <c r="G104">
        <f t="shared" si="5"/>
        <v>16.719706103282128</v>
      </c>
    </row>
    <row r="105" spans="1:7" x14ac:dyDescent="0.25">
      <c r="A105" s="1">
        <f>'4-2'!A105</f>
        <v>43815</v>
      </c>
      <c r="B105">
        <f>'4-2'!C105</f>
        <v>15.97</v>
      </c>
      <c r="C105" s="5">
        <f>'4-2'!P105</f>
        <v>21643879</v>
      </c>
      <c r="D105" s="7">
        <f t="shared" si="3"/>
        <v>2.9871938301720302E-2</v>
      </c>
      <c r="E105" s="7">
        <f t="shared" si="4"/>
        <v>-0.20099136037433851</v>
      </c>
      <c r="F105">
        <f t="shared" si="5"/>
        <v>2.7408400239252009</v>
      </c>
      <c r="G105">
        <f t="shared" si="5"/>
        <v>17.091224607639607</v>
      </c>
    </row>
    <row r="106" spans="1:7" x14ac:dyDescent="0.25">
      <c r="A106" s="1">
        <f>'4-2'!A106</f>
        <v>43822</v>
      </c>
      <c r="B106">
        <f>'4-2'!C106</f>
        <v>16.392869999999998</v>
      </c>
      <c r="C106" s="5">
        <f>'4-2'!P106</f>
        <v>5764578</v>
      </c>
      <c r="D106" s="7">
        <f t="shared" si="3"/>
        <v>2.6134521971838076E-2</v>
      </c>
      <c r="E106" s="7">
        <f t="shared" si="4"/>
        <v>-1.322990738606169</v>
      </c>
      <c r="F106">
        <f t="shared" si="5"/>
        <v>2.7707119622269212</v>
      </c>
      <c r="G106">
        <f t="shared" si="5"/>
        <v>16.890233247265268</v>
      </c>
    </row>
    <row r="107" spans="1:7" x14ac:dyDescent="0.25">
      <c r="A107" s="1">
        <f>'4-2'!A107</f>
        <v>43829</v>
      </c>
      <c r="B107">
        <f>'4-2'!C107</f>
        <v>16.510000000000002</v>
      </c>
      <c r="C107" s="5">
        <f>'4-2'!P107</f>
        <v>25551476</v>
      </c>
      <c r="D107" s="7">
        <f t="shared" si="3"/>
        <v>7.1197737332773237E-3</v>
      </c>
      <c r="E107" s="7">
        <f t="shared" si="4"/>
        <v>1.4889631333665534</v>
      </c>
      <c r="F107">
        <f t="shared" si="5"/>
        <v>2.7968464841987593</v>
      </c>
      <c r="G107">
        <f t="shared" si="5"/>
        <v>15.567242508659099</v>
      </c>
    </row>
    <row r="108" spans="1:7" x14ac:dyDescent="0.25">
      <c r="A108" s="1">
        <f>'4-2'!A108</f>
        <v>43836</v>
      </c>
      <c r="B108">
        <f>'4-2'!C108</f>
        <v>16.953399999999998</v>
      </c>
      <c r="C108" s="5">
        <f>'4-2'!P108</f>
        <v>16620911</v>
      </c>
      <c r="D108" s="7">
        <f t="shared" si="3"/>
        <v>2.6502145749446093E-2</v>
      </c>
      <c r="E108" s="7">
        <f t="shared" si="4"/>
        <v>-0.43003348265854413</v>
      </c>
      <c r="F108">
        <f t="shared" si="5"/>
        <v>2.8039662579320366</v>
      </c>
      <c r="G108">
        <f t="shared" si="5"/>
        <v>17.056205642025652</v>
      </c>
    </row>
    <row r="109" spans="1:7" x14ac:dyDescent="0.25">
      <c r="A109" s="1">
        <f>'4-2'!A109</f>
        <v>43843</v>
      </c>
      <c r="B109">
        <f>'4-2'!C109</f>
        <v>17.225000000000001</v>
      </c>
      <c r="C109" s="5">
        <f>'4-2'!P109</f>
        <v>29919572</v>
      </c>
      <c r="D109" s="7">
        <f t="shared" si="3"/>
        <v>1.5893413218239782E-2</v>
      </c>
      <c r="E109" s="7">
        <f t="shared" si="4"/>
        <v>0.58785124678829348</v>
      </c>
      <c r="F109">
        <f t="shared" si="5"/>
        <v>2.8304684036814827</v>
      </c>
      <c r="G109">
        <f t="shared" si="5"/>
        <v>16.626172159367108</v>
      </c>
    </row>
    <row r="110" spans="1:7" x14ac:dyDescent="0.25">
      <c r="A110" s="1">
        <f>'4-2'!A110</f>
        <v>43850</v>
      </c>
      <c r="B110">
        <f>'4-2'!C110</f>
        <v>17.214469999999999</v>
      </c>
      <c r="C110" s="5">
        <f>'4-2'!P110</f>
        <v>18322007</v>
      </c>
      <c r="D110" s="7">
        <f t="shared" si="3"/>
        <v>-6.1150768743756245E-4</v>
      </c>
      <c r="E110" s="7">
        <f t="shared" si="4"/>
        <v>-0.49040994254382397</v>
      </c>
      <c r="F110">
        <f t="shared" si="5"/>
        <v>2.8463618168997225</v>
      </c>
      <c r="G110">
        <f t="shared" si="5"/>
        <v>17.214023406155402</v>
      </c>
    </row>
    <row r="111" spans="1:7" x14ac:dyDescent="0.25">
      <c r="A111" s="1">
        <f>'4-2'!A111</f>
        <v>43857</v>
      </c>
      <c r="B111">
        <f>'4-2'!C111</f>
        <v>16</v>
      </c>
      <c r="C111" s="5">
        <f>'4-2'!P111</f>
        <v>22014776</v>
      </c>
      <c r="D111" s="7">
        <f t="shared" si="3"/>
        <v>-7.3161586972503745E-2</v>
      </c>
      <c r="E111" s="7">
        <f t="shared" si="4"/>
        <v>0.18361095862788446</v>
      </c>
      <c r="F111">
        <f t="shared" si="5"/>
        <v>2.8457503092122849</v>
      </c>
      <c r="G111">
        <f t="shared" si="5"/>
        <v>16.723613463611578</v>
      </c>
    </row>
    <row r="112" spans="1:7" x14ac:dyDescent="0.25">
      <c r="A112" s="1">
        <f>'4-2'!A112</f>
        <v>43864</v>
      </c>
      <c r="B112">
        <f>'4-2'!C112</f>
        <v>15.887449999999999</v>
      </c>
      <c r="C112" s="5">
        <f>'4-2'!P112</f>
        <v>21968933</v>
      </c>
      <c r="D112" s="7">
        <f t="shared" si="3"/>
        <v>-7.0592328574066165E-3</v>
      </c>
      <c r="E112" s="7">
        <f t="shared" si="4"/>
        <v>-2.0845452847204626E-3</v>
      </c>
      <c r="F112">
        <f t="shared" si="5"/>
        <v>2.7725887222397811</v>
      </c>
      <c r="G112">
        <f t="shared" si="5"/>
        <v>16.907224422239462</v>
      </c>
    </row>
    <row r="113" spans="1:7" x14ac:dyDescent="0.25">
      <c r="A113" s="1">
        <f>'4-2'!A113</f>
        <v>43871</v>
      </c>
      <c r="B113">
        <f>'4-2'!C113</f>
        <v>15.9</v>
      </c>
      <c r="C113" s="5">
        <f>'4-2'!P113</f>
        <v>22706442</v>
      </c>
      <c r="D113" s="7">
        <f t="shared" si="3"/>
        <v>7.8961984381153982E-4</v>
      </c>
      <c r="E113" s="7">
        <f t="shared" si="4"/>
        <v>3.3019353782790972E-2</v>
      </c>
      <c r="F113">
        <f t="shared" si="5"/>
        <v>2.7655294893823745</v>
      </c>
      <c r="G113">
        <f t="shared" si="5"/>
        <v>16.905139876954742</v>
      </c>
    </row>
    <row r="114" spans="1:7" x14ac:dyDescent="0.25">
      <c r="A114" s="1">
        <f>'4-2'!A114</f>
        <v>43878</v>
      </c>
      <c r="B114">
        <f>'4-2'!C114</f>
        <v>15.83</v>
      </c>
      <c r="C114" s="5">
        <f>'4-2'!P114</f>
        <v>13891592</v>
      </c>
      <c r="D114" s="7">
        <f t="shared" si="3"/>
        <v>-4.4122353332651798E-3</v>
      </c>
      <c r="E114" s="7">
        <f t="shared" si="4"/>
        <v>-0.49136490774397146</v>
      </c>
      <c r="F114">
        <f t="shared" si="5"/>
        <v>2.7663191092261861</v>
      </c>
      <c r="G114">
        <f t="shared" si="5"/>
        <v>16.938159230737533</v>
      </c>
    </row>
    <row r="115" spans="1:7" x14ac:dyDescent="0.25">
      <c r="A115" s="1">
        <f>'4-2'!A115</f>
        <v>43885</v>
      </c>
      <c r="B115">
        <f>'4-2'!C115</f>
        <v>14.065</v>
      </c>
      <c r="C115" s="5">
        <f>'4-2'!P115</f>
        <v>31879085</v>
      </c>
      <c r="D115" s="7">
        <f t="shared" si="3"/>
        <v>-0.11821743195110068</v>
      </c>
      <c r="E115" s="7">
        <f t="shared" si="4"/>
        <v>0.83066638710065988</v>
      </c>
      <c r="F115">
        <f t="shared" si="5"/>
        <v>2.7619068738929209</v>
      </c>
      <c r="G115">
        <f t="shared" si="5"/>
        <v>16.446794322993561</v>
      </c>
    </row>
    <row r="116" spans="1:7" x14ac:dyDescent="0.25">
      <c r="A116" s="1">
        <f>'4-2'!A116</f>
        <v>43892</v>
      </c>
      <c r="B116">
        <f>'4-2'!C116</f>
        <v>13.1228</v>
      </c>
      <c r="C116" s="5">
        <f>'4-2'!P116</f>
        <v>41591762</v>
      </c>
      <c r="D116" s="7">
        <f t="shared" si="3"/>
        <v>-6.9338266561394413E-2</v>
      </c>
      <c r="E116" s="7">
        <f t="shared" si="4"/>
        <v>0.26595196668081655</v>
      </c>
      <c r="F116">
        <f t="shared" si="5"/>
        <v>2.6436894419418202</v>
      </c>
      <c r="G116">
        <f t="shared" si="5"/>
        <v>17.277460710094221</v>
      </c>
    </row>
    <row r="117" spans="1:7" x14ac:dyDescent="0.25">
      <c r="A117" s="1">
        <f>'4-2'!A117</f>
        <v>43899</v>
      </c>
      <c r="B117">
        <f>'4-2'!C117</f>
        <v>10.8</v>
      </c>
      <c r="C117" s="5">
        <f>'4-2'!P117</f>
        <v>73789444.75</v>
      </c>
      <c r="D117" s="7">
        <f t="shared" si="3"/>
        <v>-0.19480504125025178</v>
      </c>
      <c r="E117" s="7">
        <f t="shared" si="4"/>
        <v>0.57331357749885115</v>
      </c>
      <c r="F117">
        <f t="shared" si="5"/>
        <v>2.5743511753804258</v>
      </c>
      <c r="G117">
        <f t="shared" si="5"/>
        <v>17.543412676775038</v>
      </c>
    </row>
    <row r="118" spans="1:7" x14ac:dyDescent="0.25">
      <c r="A118" s="1">
        <f>'4-2'!A118</f>
        <v>43906</v>
      </c>
      <c r="B118">
        <f>'4-2'!C118</f>
        <v>9.7200000000000006</v>
      </c>
      <c r="C118" s="5">
        <f>'4-2'!P118</f>
        <v>69835660</v>
      </c>
      <c r="D118" s="7">
        <f t="shared" si="3"/>
        <v>-0.10536051565782634</v>
      </c>
      <c r="E118" s="7">
        <f t="shared" si="4"/>
        <v>-5.5070928748111925E-2</v>
      </c>
      <c r="F118">
        <f t="shared" si="5"/>
        <v>2.379546134130174</v>
      </c>
      <c r="G118">
        <f t="shared" si="5"/>
        <v>18.116726254273889</v>
      </c>
    </row>
    <row r="119" spans="1:7" x14ac:dyDescent="0.25">
      <c r="A119" s="1">
        <f>'4-2'!A119</f>
        <v>43913</v>
      </c>
      <c r="B119">
        <f>'4-2'!C119</f>
        <v>8.9640000000000004</v>
      </c>
      <c r="C119" s="5">
        <f>'4-2'!P119</f>
        <v>43416510</v>
      </c>
      <c r="D119" s="7">
        <f t="shared" si="3"/>
        <v>-8.0969062533667202E-2</v>
      </c>
      <c r="E119" s="7">
        <f t="shared" si="4"/>
        <v>-0.47530498404794486</v>
      </c>
      <c r="F119">
        <f t="shared" si="5"/>
        <v>2.2741856184723477</v>
      </c>
      <c r="G119">
        <f t="shared" si="5"/>
        <v>18.061655325525777</v>
      </c>
    </row>
    <row r="120" spans="1:7" x14ac:dyDescent="0.25">
      <c r="A120" s="1">
        <f>'4-2'!A120</f>
        <v>43920</v>
      </c>
      <c r="B120">
        <f>'4-2'!C120</f>
        <v>9.5943000000000005</v>
      </c>
      <c r="C120" s="5">
        <f>'4-2'!P120</f>
        <v>34120875</v>
      </c>
      <c r="D120" s="7">
        <f t="shared" si="3"/>
        <v>6.7952616195774418E-2</v>
      </c>
      <c r="E120" s="7">
        <f t="shared" si="4"/>
        <v>-0.24093041643578417</v>
      </c>
      <c r="F120">
        <f t="shared" si="5"/>
        <v>2.1932165559386805</v>
      </c>
      <c r="G120">
        <f t="shared" si="5"/>
        <v>17.586350341477832</v>
      </c>
    </row>
    <row r="121" spans="1:7" x14ac:dyDescent="0.25">
      <c r="A121" s="1">
        <f>'4-2'!A121</f>
        <v>43927</v>
      </c>
      <c r="B121">
        <f>'4-2'!C121</f>
        <v>10.93</v>
      </c>
      <c r="C121" s="5">
        <f>'4-2'!P121</f>
        <v>20747351</v>
      </c>
      <c r="D121" s="7">
        <f t="shared" si="3"/>
        <v>0.1303421300539922</v>
      </c>
      <c r="E121" s="7">
        <f t="shared" si="4"/>
        <v>-0.49749079120124051</v>
      </c>
      <c r="F121">
        <f t="shared" si="5"/>
        <v>2.2611691721344549</v>
      </c>
      <c r="G121">
        <f t="shared" si="5"/>
        <v>17.345419925042048</v>
      </c>
    </row>
    <row r="122" spans="1:7" x14ac:dyDescent="0.25">
      <c r="A122" s="1">
        <f>'4-2'!A122</f>
        <v>43934</v>
      </c>
      <c r="B122">
        <f>'4-2'!C122</f>
        <v>10.33</v>
      </c>
      <c r="C122" s="5">
        <f>'4-2'!P122</f>
        <v>36186370</v>
      </c>
      <c r="D122" s="7">
        <f t="shared" si="3"/>
        <v>-5.6459019056899873E-2</v>
      </c>
      <c r="E122" s="7">
        <f t="shared" si="4"/>
        <v>0.55626395271697149</v>
      </c>
      <c r="F122">
        <f t="shared" si="5"/>
        <v>2.3915113021884471</v>
      </c>
      <c r="G122">
        <f t="shared" si="5"/>
        <v>16.847929133840807</v>
      </c>
    </row>
    <row r="123" spans="1:7" x14ac:dyDescent="0.25">
      <c r="A123" s="1">
        <f>'4-2'!A123</f>
        <v>43941</v>
      </c>
      <c r="B123">
        <f>'4-2'!C123</f>
        <v>10.1</v>
      </c>
      <c r="C123" s="5">
        <f>'4-2'!P123</f>
        <v>22229052</v>
      </c>
      <c r="D123" s="7">
        <f t="shared" si="3"/>
        <v>-2.2516859284333446E-2</v>
      </c>
      <c r="E123" s="7">
        <f t="shared" si="4"/>
        <v>-0.48728244660095044</v>
      </c>
      <c r="F123">
        <f t="shared" si="5"/>
        <v>2.3350522831315472</v>
      </c>
      <c r="G123">
        <f t="shared" si="5"/>
        <v>17.404193086557779</v>
      </c>
    </row>
    <row r="124" spans="1:7" x14ac:dyDescent="0.25">
      <c r="A124" s="1">
        <f>'4-2'!A124</f>
        <v>43948</v>
      </c>
      <c r="B124">
        <f>'4-2'!C124</f>
        <v>10.39</v>
      </c>
      <c r="C124" s="5">
        <f>'4-2'!P124</f>
        <v>21196287</v>
      </c>
      <c r="D124" s="7">
        <f t="shared" si="3"/>
        <v>2.8308381263922211E-2</v>
      </c>
      <c r="E124" s="7">
        <f t="shared" si="4"/>
        <v>-4.7574057163085826E-2</v>
      </c>
      <c r="F124">
        <f t="shared" si="5"/>
        <v>2.3125354238472138</v>
      </c>
      <c r="G124">
        <f t="shared" si="5"/>
        <v>16.916910639956829</v>
      </c>
    </row>
    <row r="125" spans="1:7" x14ac:dyDescent="0.25">
      <c r="A125" s="1">
        <f>'4-2'!A125</f>
        <v>43955</v>
      </c>
      <c r="B125">
        <f>'4-2'!C125</f>
        <v>10.565</v>
      </c>
      <c r="C125" s="5">
        <f>'4-2'!P125</f>
        <v>12418481</v>
      </c>
      <c r="D125" s="7">
        <f t="shared" si="3"/>
        <v>1.6702845956884094E-2</v>
      </c>
      <c r="E125" s="7">
        <f t="shared" si="4"/>
        <v>-0.53464025854124486</v>
      </c>
      <c r="F125">
        <f t="shared" si="5"/>
        <v>2.340843805111136</v>
      </c>
      <c r="G125">
        <f t="shared" si="5"/>
        <v>16.869336582793743</v>
      </c>
    </row>
    <row r="126" spans="1:7" x14ac:dyDescent="0.25">
      <c r="A126" s="1">
        <f>'4-2'!A126</f>
        <v>43962</v>
      </c>
      <c r="B126">
        <f>'4-2'!C126</f>
        <v>9.9779999999999998</v>
      </c>
      <c r="C126" s="5">
        <f>'4-2'!P126</f>
        <v>24231690</v>
      </c>
      <c r="D126" s="7">
        <f t="shared" si="3"/>
        <v>-5.7163981629174465E-2</v>
      </c>
      <c r="E126" s="7">
        <f t="shared" si="4"/>
        <v>0.66847551435389008</v>
      </c>
      <c r="F126">
        <f t="shared" si="5"/>
        <v>2.3575466510680201</v>
      </c>
      <c r="G126">
        <f t="shared" si="5"/>
        <v>16.334696324252498</v>
      </c>
    </row>
    <row r="127" spans="1:7" x14ac:dyDescent="0.25">
      <c r="A127" s="1">
        <f>'4-2'!A127</f>
        <v>43969</v>
      </c>
      <c r="B127">
        <f>'4-2'!C127</f>
        <v>10.5007</v>
      </c>
      <c r="C127" s="5">
        <f>'4-2'!P127</f>
        <v>27210810</v>
      </c>
      <c r="D127" s="7">
        <f t="shared" si="3"/>
        <v>5.1059252169175284E-2</v>
      </c>
      <c r="E127" s="7">
        <f t="shared" si="4"/>
        <v>0.11595304017744468</v>
      </c>
      <c r="F127">
        <f t="shared" si="5"/>
        <v>2.3003826694388456</v>
      </c>
      <c r="G127">
        <f t="shared" si="5"/>
        <v>17.003171838606388</v>
      </c>
    </row>
    <row r="128" spans="1:7" x14ac:dyDescent="0.25">
      <c r="A128" s="1">
        <f>'4-2'!A128</f>
        <v>43976</v>
      </c>
      <c r="B128">
        <f>'4-2'!C128</f>
        <v>11.390510000000001</v>
      </c>
      <c r="C128" s="5">
        <f>'4-2'!P128</f>
        <v>73789444.75</v>
      </c>
      <c r="D128" s="7">
        <f t="shared" si="3"/>
        <v>8.1338630968052605E-2</v>
      </c>
      <c r="E128" s="7">
        <f t="shared" si="4"/>
        <v>0.99760137549005634</v>
      </c>
      <c r="F128">
        <f t="shared" si="5"/>
        <v>2.3514419216080209</v>
      </c>
      <c r="G128">
        <f t="shared" si="5"/>
        <v>17.119124878783833</v>
      </c>
    </row>
    <row r="129" spans="1:7" x14ac:dyDescent="0.25">
      <c r="A129" s="1">
        <f>'4-2'!A129</f>
        <v>43983</v>
      </c>
      <c r="B129">
        <f>'4-2'!C129</f>
        <v>12.89</v>
      </c>
      <c r="C129" s="5">
        <f>'4-2'!P129</f>
        <v>31316282</v>
      </c>
      <c r="D129" s="7">
        <f t="shared" si="3"/>
        <v>0.12367126437502263</v>
      </c>
      <c r="E129" s="7">
        <f t="shared" si="4"/>
        <v>-0.8570775423230117</v>
      </c>
      <c r="F129">
        <f t="shared" si="5"/>
        <v>2.4327805525760735</v>
      </c>
      <c r="G129">
        <f t="shared" si="5"/>
        <v>18.116726254273889</v>
      </c>
    </row>
    <row r="130" spans="1:7" x14ac:dyDescent="0.25">
      <c r="A130" s="1">
        <f>'4-2'!A130</f>
        <v>43990</v>
      </c>
      <c r="B130">
        <f>'4-2'!C130</f>
        <v>11.994999999999999</v>
      </c>
      <c r="C130" s="5">
        <f>'4-2'!P130</f>
        <v>20575180</v>
      </c>
      <c r="D130" s="7">
        <f t="shared" si="3"/>
        <v>-7.1961920659438405E-2</v>
      </c>
      <c r="E130" s="7">
        <f t="shared" si="4"/>
        <v>-0.42005265898056976</v>
      </c>
      <c r="F130">
        <f t="shared" si="5"/>
        <v>2.5564518169510961</v>
      </c>
      <c r="G130">
        <f t="shared" si="5"/>
        <v>17.259648711950877</v>
      </c>
    </row>
    <row r="131" spans="1:7" x14ac:dyDescent="0.25">
      <c r="A131" s="1">
        <f>'4-2'!A131</f>
        <v>43997</v>
      </c>
      <c r="B131">
        <f>'4-2'!C131</f>
        <v>11.752000000000001</v>
      </c>
      <c r="C131" s="5">
        <f>'4-2'!P131</f>
        <v>5546974</v>
      </c>
      <c r="D131" s="7">
        <f t="shared" si="3"/>
        <v>-2.0466457420081685E-2</v>
      </c>
      <c r="E131" s="7">
        <f t="shared" si="4"/>
        <v>-1.3108329411622375</v>
      </c>
      <c r="F131">
        <f t="shared" si="5"/>
        <v>2.4844898962916577</v>
      </c>
      <c r="G131">
        <f t="shared" si="5"/>
        <v>16.839596052970307</v>
      </c>
    </row>
    <row r="132" spans="1:7" x14ac:dyDescent="0.25">
      <c r="A132" s="1">
        <f>'4-2'!A132</f>
        <v>44109</v>
      </c>
      <c r="B132">
        <f>'4-2'!C132</f>
        <v>10.71</v>
      </c>
      <c r="C132" s="5">
        <f>'4-2'!P132</f>
        <v>3559976</v>
      </c>
      <c r="D132" s="7">
        <f t="shared" si="3"/>
        <v>-9.2845554411918663E-2</v>
      </c>
      <c r="E132" s="7">
        <f t="shared" si="4"/>
        <v>-0.44349875057561583</v>
      </c>
      <c r="F132">
        <f t="shared" si="5"/>
        <v>2.464023438871576</v>
      </c>
      <c r="G132">
        <f t="shared" si="5"/>
        <v>15.52876311180807</v>
      </c>
    </row>
    <row r="133" spans="1:7" x14ac:dyDescent="0.25">
      <c r="A133" s="1">
        <f>'4-2'!A133</f>
        <v>44116</v>
      </c>
      <c r="B133">
        <f>'4-2'!C133</f>
        <v>10.33</v>
      </c>
      <c r="C133" s="5">
        <f>'4-2'!P133</f>
        <v>37591938</v>
      </c>
      <c r="D133" s="7">
        <f t="shared" ref="D133:D150" si="6">LN(B133)-LN(B132)</f>
        <v>-3.6125601328110157E-2</v>
      </c>
      <c r="E133" s="7">
        <f t="shared" ref="E133:E150" si="7">LN(C133)-LN(C132)</f>
        <v>2.357035809243893</v>
      </c>
      <c r="F133">
        <f t="shared" ref="F133:G150" si="8">LN(B132)</f>
        <v>2.3711778844596574</v>
      </c>
      <c r="G133">
        <f t="shared" si="8"/>
        <v>15.085264361232454</v>
      </c>
    </row>
    <row r="134" spans="1:7" x14ac:dyDescent="0.25">
      <c r="A134" s="1">
        <f>'4-2'!A134</f>
        <v>44123</v>
      </c>
      <c r="B134">
        <f>'4-2'!C134</f>
        <v>11.2067</v>
      </c>
      <c r="C134" s="5">
        <f>'4-2'!P134</f>
        <v>25239286</v>
      </c>
      <c r="D134" s="7">
        <f t="shared" si="6"/>
        <v>8.1459530596377228E-2</v>
      </c>
      <c r="E134" s="7">
        <f t="shared" si="7"/>
        <v>-0.39838786367024781</v>
      </c>
      <c r="F134">
        <f t="shared" si="8"/>
        <v>2.3350522831315472</v>
      </c>
      <c r="G134">
        <f t="shared" si="8"/>
        <v>17.442300170476347</v>
      </c>
    </row>
    <row r="135" spans="1:7" x14ac:dyDescent="0.25">
      <c r="A135" s="1">
        <f>'4-2'!A135</f>
        <v>44130</v>
      </c>
      <c r="B135">
        <f>'4-2'!C135</f>
        <v>10.282349999999999</v>
      </c>
      <c r="C135" s="5">
        <f>'4-2'!P135</f>
        <v>29229854</v>
      </c>
      <c r="D135" s="7">
        <f t="shared" si="6"/>
        <v>-8.6082980603936488E-2</v>
      </c>
      <c r="E135" s="7">
        <f t="shared" si="7"/>
        <v>0.14678883540056731</v>
      </c>
      <c r="F135">
        <f t="shared" si="8"/>
        <v>2.4165118137279245</v>
      </c>
      <c r="G135">
        <f t="shared" si="8"/>
        <v>17.043912306806099</v>
      </c>
    </row>
    <row r="136" spans="1:7" x14ac:dyDescent="0.25">
      <c r="A136" s="1">
        <f>'4-2'!A136</f>
        <v>44137</v>
      </c>
      <c r="B136">
        <f>'4-2'!C136</f>
        <v>11.28</v>
      </c>
      <c r="C136" s="5">
        <f>'4-2'!P136</f>
        <v>45421682</v>
      </c>
      <c r="D136" s="7">
        <f t="shared" si="6"/>
        <v>9.2602412945924861E-2</v>
      </c>
      <c r="E136" s="7">
        <f t="shared" si="7"/>
        <v>0.44079898389377803</v>
      </c>
      <c r="F136">
        <f t="shared" si="8"/>
        <v>2.330428833123988</v>
      </c>
      <c r="G136">
        <f t="shared" si="8"/>
        <v>17.190701142206667</v>
      </c>
    </row>
    <row r="137" spans="1:7" x14ac:dyDescent="0.25">
      <c r="A137" s="1">
        <f>'4-2'!A137</f>
        <v>44144</v>
      </c>
      <c r="B137">
        <f>'4-2'!C137</f>
        <v>12.93</v>
      </c>
      <c r="C137" s="5">
        <f>'4-2'!P137</f>
        <v>73789444.75</v>
      </c>
      <c r="D137" s="7">
        <f t="shared" si="6"/>
        <v>0.13651894671385323</v>
      </c>
      <c r="E137" s="7">
        <f t="shared" si="7"/>
        <v>0.48522612817344424</v>
      </c>
      <c r="F137">
        <f t="shared" si="8"/>
        <v>2.4230312460699128</v>
      </c>
      <c r="G137">
        <f t="shared" si="8"/>
        <v>17.631500126100445</v>
      </c>
    </row>
    <row r="138" spans="1:7" x14ac:dyDescent="0.25">
      <c r="A138" s="1">
        <f>'4-2'!A138</f>
        <v>44151</v>
      </c>
      <c r="B138">
        <f>'4-2'!C138</f>
        <v>12.93</v>
      </c>
      <c r="C138" s="5">
        <f>'4-2'!P138</f>
        <v>21670453</v>
      </c>
      <c r="D138" s="7">
        <f t="shared" si="6"/>
        <v>0</v>
      </c>
      <c r="E138" s="7">
        <f t="shared" si="7"/>
        <v>-1.2252659765036071</v>
      </c>
      <c r="F138">
        <f t="shared" si="8"/>
        <v>2.5595501927837661</v>
      </c>
      <c r="G138">
        <f t="shared" si="8"/>
        <v>18.116726254273889</v>
      </c>
    </row>
    <row r="139" spans="1:7" x14ac:dyDescent="0.25">
      <c r="A139" s="1">
        <f>'4-2'!A139</f>
        <v>44158</v>
      </c>
      <c r="B139">
        <f>'4-2'!C139</f>
        <v>13.595000000000001</v>
      </c>
      <c r="C139" s="5">
        <f>'4-2'!P139</f>
        <v>23392085</v>
      </c>
      <c r="D139" s="7">
        <f t="shared" si="6"/>
        <v>5.0151885300667942E-2</v>
      </c>
      <c r="E139" s="7">
        <f t="shared" si="7"/>
        <v>7.6447997475689533E-2</v>
      </c>
      <c r="F139">
        <f t="shared" si="8"/>
        <v>2.5595501927837661</v>
      </c>
      <c r="G139">
        <f t="shared" si="8"/>
        <v>16.891460277770282</v>
      </c>
    </row>
    <row r="140" spans="1:7" x14ac:dyDescent="0.25">
      <c r="A140" s="1">
        <f>'4-2'!A140</f>
        <v>44165</v>
      </c>
      <c r="B140">
        <f>'4-2'!C140</f>
        <v>14.895160000000001</v>
      </c>
      <c r="C140" s="5">
        <f>'4-2'!P140</f>
        <v>27675961</v>
      </c>
      <c r="D140" s="7">
        <f t="shared" si="6"/>
        <v>9.1334249882802698E-2</v>
      </c>
      <c r="E140" s="7">
        <f t="shared" si="7"/>
        <v>0.16816648519069943</v>
      </c>
      <c r="F140">
        <f t="shared" si="8"/>
        <v>2.609702078084434</v>
      </c>
      <c r="G140">
        <f t="shared" si="8"/>
        <v>16.967908275245971</v>
      </c>
    </row>
    <row r="141" spans="1:7" x14ac:dyDescent="0.25">
      <c r="A141" s="1">
        <f>'4-2'!A141</f>
        <v>44172</v>
      </c>
      <c r="B141">
        <f>'4-2'!C141</f>
        <v>15.86</v>
      </c>
      <c r="C141" s="5">
        <f>'4-2'!P141</f>
        <v>20748412</v>
      </c>
      <c r="D141" s="7">
        <f t="shared" si="6"/>
        <v>6.2763888239464993E-2</v>
      </c>
      <c r="E141" s="7">
        <f t="shared" si="7"/>
        <v>-0.28809448884474875</v>
      </c>
      <c r="F141">
        <f t="shared" si="8"/>
        <v>2.7010363279672367</v>
      </c>
      <c r="G141">
        <f t="shared" si="8"/>
        <v>17.136074760436671</v>
      </c>
    </row>
    <row r="142" spans="1:7" x14ac:dyDescent="0.25">
      <c r="A142" s="1">
        <f>'4-2'!A142</f>
        <v>44179</v>
      </c>
      <c r="B142">
        <f>'4-2'!C142</f>
        <v>14.925000000000001</v>
      </c>
      <c r="C142" s="5">
        <f>'4-2'!P142</f>
        <v>66775511</v>
      </c>
      <c r="D142" s="7">
        <f t="shared" si="6"/>
        <v>-6.0762556928035671E-2</v>
      </c>
      <c r="E142" s="7">
        <f t="shared" si="7"/>
        <v>1.1688666979036775</v>
      </c>
      <c r="F142">
        <f t="shared" si="8"/>
        <v>2.7638002162067017</v>
      </c>
      <c r="G142">
        <f t="shared" si="8"/>
        <v>16.847980271591922</v>
      </c>
    </row>
    <row r="143" spans="1:7" x14ac:dyDescent="0.25">
      <c r="A143" s="1">
        <f>'4-2'!A143</f>
        <v>44186</v>
      </c>
      <c r="B143">
        <f>'4-2'!C143</f>
        <v>14.62</v>
      </c>
      <c r="C143" s="5">
        <f>'4-2'!P143</f>
        <v>12659465</v>
      </c>
      <c r="D143" s="7">
        <f t="shared" si="6"/>
        <v>-2.0647204957033427E-2</v>
      </c>
      <c r="E143" s="7">
        <f t="shared" si="7"/>
        <v>-1.6629312547919639</v>
      </c>
      <c r="F143">
        <f t="shared" si="8"/>
        <v>2.703037659278666</v>
      </c>
      <c r="G143">
        <f t="shared" si="8"/>
        <v>18.016846969495599</v>
      </c>
    </row>
    <row r="144" spans="1:7" x14ac:dyDescent="0.25">
      <c r="A144" s="1">
        <f>'4-2'!A144</f>
        <v>44193</v>
      </c>
      <c r="B144">
        <f>'4-2'!C144</f>
        <v>14.52</v>
      </c>
      <c r="C144" s="5">
        <f>'4-2'!P144</f>
        <v>4257638</v>
      </c>
      <c r="D144" s="7">
        <f t="shared" si="6"/>
        <v>-6.8634449249826979E-3</v>
      </c>
      <c r="E144" s="7">
        <f t="shared" si="7"/>
        <v>-1.0896906103218189</v>
      </c>
      <c r="F144">
        <f t="shared" si="8"/>
        <v>2.6823904543216326</v>
      </c>
      <c r="G144">
        <f t="shared" si="8"/>
        <v>16.353915714703636</v>
      </c>
    </row>
    <row r="145" spans="1:7" x14ac:dyDescent="0.25">
      <c r="A145" s="1">
        <f>'4-2'!A145</f>
        <v>44200</v>
      </c>
      <c r="B145">
        <f>'4-2'!C145</f>
        <v>15.615</v>
      </c>
      <c r="C145" s="5">
        <f>'4-2'!P145</f>
        <v>12682033</v>
      </c>
      <c r="D145" s="7">
        <f t="shared" si="6"/>
        <v>7.2704981338392205E-2</v>
      </c>
      <c r="E145" s="7">
        <f t="shared" si="7"/>
        <v>1.0914717209701426</v>
      </c>
      <c r="F145">
        <f t="shared" si="8"/>
        <v>2.6755270093966499</v>
      </c>
      <c r="G145">
        <f t="shared" si="8"/>
        <v>15.264225104381817</v>
      </c>
    </row>
    <row r="146" spans="1:7" x14ac:dyDescent="0.25">
      <c r="A146" s="1">
        <f>'4-2'!A146</f>
        <v>44207</v>
      </c>
      <c r="B146">
        <f>'4-2'!C146</f>
        <v>15.1</v>
      </c>
      <c r="C146" s="5">
        <f>'4-2'!P146</f>
        <v>20904189</v>
      </c>
      <c r="D146" s="7">
        <f t="shared" si="6"/>
        <v>-3.3537246914163266E-2</v>
      </c>
      <c r="E146" s="7">
        <f t="shared" si="7"/>
        <v>0.49976330212155773</v>
      </c>
      <c r="F146">
        <f t="shared" si="8"/>
        <v>2.7482319907350421</v>
      </c>
      <c r="G146">
        <f t="shared" si="8"/>
        <v>16.355696825351959</v>
      </c>
    </row>
    <row r="147" spans="1:7" x14ac:dyDescent="0.25">
      <c r="A147" s="1">
        <f>'4-2'!A147</f>
        <v>44214</v>
      </c>
      <c r="B147">
        <f>'4-2'!C147</f>
        <v>14.27</v>
      </c>
      <c r="C147" s="5">
        <f>'4-2'!P147</f>
        <v>22577913</v>
      </c>
      <c r="D147" s="7">
        <f t="shared" si="6"/>
        <v>-5.6535312332133714E-2</v>
      </c>
      <c r="E147" s="7">
        <f t="shared" si="7"/>
        <v>7.7022558014157028E-2</v>
      </c>
      <c r="F147">
        <f t="shared" si="8"/>
        <v>2.7146947438208788</v>
      </c>
      <c r="G147">
        <f t="shared" si="8"/>
        <v>16.855460127473517</v>
      </c>
    </row>
    <row r="148" spans="1:7" x14ac:dyDescent="0.25">
      <c r="A148" s="1">
        <f>'4-2'!A148</f>
        <v>44221</v>
      </c>
      <c r="B148">
        <f>'4-2'!C148</f>
        <v>13.76</v>
      </c>
      <c r="C148" s="5">
        <f>'4-2'!P148</f>
        <v>36610075</v>
      </c>
      <c r="D148" s="7">
        <f t="shared" si="6"/>
        <v>-3.6393598983547548E-2</v>
      </c>
      <c r="E148" s="7">
        <f t="shared" si="7"/>
        <v>0.48335134822724157</v>
      </c>
      <c r="F148">
        <f t="shared" si="8"/>
        <v>2.6581594314887451</v>
      </c>
      <c r="G148">
        <f t="shared" si="8"/>
        <v>16.932482685487674</v>
      </c>
    </row>
    <row r="149" spans="1:7" x14ac:dyDescent="0.25">
      <c r="A149" s="1">
        <f>'4-2'!A149</f>
        <v>44228</v>
      </c>
      <c r="B149">
        <f>'4-2'!C149</f>
        <v>14.6</v>
      </c>
      <c r="C149" s="5">
        <f>'4-2'!P149</f>
        <v>17851658</v>
      </c>
      <c r="D149" s="7">
        <f t="shared" si="6"/>
        <v>5.9255696209093323E-2</v>
      </c>
      <c r="E149" s="7">
        <f t="shared" si="7"/>
        <v>-0.71822708668448954</v>
      </c>
      <c r="F149">
        <f t="shared" si="8"/>
        <v>2.6217658325051976</v>
      </c>
      <c r="G149">
        <f t="shared" si="8"/>
        <v>17.415834033714916</v>
      </c>
    </row>
    <row r="150" spans="1:7" x14ac:dyDescent="0.25">
      <c r="A150" s="1">
        <f>'4-2'!A150</f>
        <v>44235</v>
      </c>
      <c r="B150">
        <f>'4-2'!C150</f>
        <v>14.41</v>
      </c>
      <c r="C150" s="5">
        <f>'4-2'!P150</f>
        <v>15061569</v>
      </c>
      <c r="D150" s="7">
        <f t="shared" si="6"/>
        <v>-1.3099118702859958E-2</v>
      </c>
      <c r="E150" s="7">
        <f t="shared" si="7"/>
        <v>-0.1699499888541709</v>
      </c>
      <c r="F150">
        <f t="shared" si="8"/>
        <v>2.6810215287142909</v>
      </c>
      <c r="G150">
        <f t="shared" si="8"/>
        <v>16.697606947030426</v>
      </c>
    </row>
    <row r="151" spans="1:7" x14ac:dyDescent="0.25">
      <c r="A151" s="1"/>
      <c r="C151" s="5"/>
      <c r="D151" s="7"/>
      <c r="E151" s="7"/>
    </row>
    <row r="152" spans="1:7" x14ac:dyDescent="0.25">
      <c r="A152" s="1"/>
      <c r="C152" s="5"/>
      <c r="D152" s="7"/>
      <c r="E152" s="7"/>
    </row>
    <row r="153" spans="1:7" x14ac:dyDescent="0.25">
      <c r="A153" s="1"/>
      <c r="C153" s="5"/>
      <c r="D153" s="7"/>
      <c r="E153" s="7"/>
    </row>
    <row r="154" spans="1:7" x14ac:dyDescent="0.25">
      <c r="A154" s="1"/>
      <c r="C154" s="5"/>
      <c r="D154" s="7"/>
      <c r="E154" s="7"/>
    </row>
    <row r="155" spans="1:7" x14ac:dyDescent="0.25">
      <c r="A155" s="1"/>
      <c r="C155" s="5"/>
      <c r="D155" s="7"/>
      <c r="E155" s="7"/>
    </row>
    <row r="156" spans="1:7" x14ac:dyDescent="0.25">
      <c r="A156" s="1"/>
      <c r="C156" s="5"/>
      <c r="D156" s="7"/>
      <c r="E156" s="7"/>
    </row>
    <row r="157" spans="1:7" x14ac:dyDescent="0.25">
      <c r="A157" s="1"/>
      <c r="C157" s="5"/>
      <c r="D157" s="7"/>
      <c r="E157" s="7"/>
    </row>
    <row r="158" spans="1:7" x14ac:dyDescent="0.25">
      <c r="A158" s="1"/>
      <c r="C158" s="5"/>
      <c r="D158" s="7"/>
      <c r="E158" s="7"/>
    </row>
    <row r="159" spans="1:7" x14ac:dyDescent="0.25">
      <c r="A159" s="1"/>
      <c r="C159" s="5"/>
      <c r="D159" s="7"/>
      <c r="E159" s="7"/>
    </row>
    <row r="160" spans="1:7" x14ac:dyDescent="0.25">
      <c r="A160" s="1"/>
      <c r="C160" s="5"/>
      <c r="D160" s="7"/>
      <c r="E160" s="7"/>
    </row>
    <row r="161" spans="1:5" x14ac:dyDescent="0.25">
      <c r="A161" s="1"/>
      <c r="C161" s="5"/>
      <c r="D161" s="7"/>
      <c r="E161" s="7"/>
    </row>
    <row r="162" spans="1:5" x14ac:dyDescent="0.25">
      <c r="A162" s="1"/>
      <c r="C162" s="5"/>
      <c r="D162" s="7"/>
      <c r="E162" s="7"/>
    </row>
    <row r="163" spans="1:5" x14ac:dyDescent="0.25">
      <c r="A163" s="1"/>
      <c r="C163" s="5"/>
      <c r="D163" s="7"/>
      <c r="E163" s="7"/>
    </row>
    <row r="164" spans="1:5" x14ac:dyDescent="0.25">
      <c r="A164" s="1"/>
      <c r="C164" s="5"/>
      <c r="D164" s="7"/>
      <c r="E164" s="7"/>
    </row>
    <row r="165" spans="1:5" x14ac:dyDescent="0.25">
      <c r="A165" s="1"/>
      <c r="C165" s="5"/>
      <c r="D165" s="7"/>
      <c r="E165" s="7"/>
    </row>
    <row r="166" spans="1:5" x14ac:dyDescent="0.25">
      <c r="A166" s="1"/>
      <c r="C166" s="5"/>
      <c r="D166" s="7"/>
      <c r="E166" s="7"/>
    </row>
    <row r="167" spans="1:5" x14ac:dyDescent="0.25">
      <c r="A167" s="1"/>
      <c r="C167" s="5"/>
      <c r="D167" s="7"/>
      <c r="E167" s="7"/>
    </row>
    <row r="168" spans="1:5" x14ac:dyDescent="0.25">
      <c r="A168" s="1"/>
      <c r="C168" s="5"/>
      <c r="D168" s="7"/>
      <c r="E168" s="7"/>
    </row>
    <row r="169" spans="1:5" x14ac:dyDescent="0.25">
      <c r="A169" s="1"/>
      <c r="C169" s="5"/>
      <c r="D169" s="7"/>
      <c r="E169" s="7"/>
    </row>
    <row r="170" spans="1:5" x14ac:dyDescent="0.25">
      <c r="A170" s="1"/>
      <c r="C170" s="5"/>
      <c r="D170" s="7"/>
      <c r="E170" s="7"/>
    </row>
    <row r="171" spans="1:5" x14ac:dyDescent="0.25">
      <c r="A171" s="1"/>
      <c r="C171" s="5"/>
      <c r="D171" s="7"/>
      <c r="E171" s="7"/>
    </row>
    <row r="172" spans="1:5" x14ac:dyDescent="0.25">
      <c r="A172" s="1"/>
      <c r="C172" s="5"/>
      <c r="D172" s="7"/>
      <c r="E172" s="7"/>
    </row>
    <row r="173" spans="1:5" x14ac:dyDescent="0.25">
      <c r="A173" s="1"/>
      <c r="C173" s="5"/>
      <c r="D173" s="7"/>
      <c r="E173" s="7"/>
    </row>
    <row r="174" spans="1:5" x14ac:dyDescent="0.25">
      <c r="A174" s="1"/>
      <c r="C174" s="5"/>
      <c r="D174" s="7"/>
      <c r="E174" s="7"/>
    </row>
    <row r="175" spans="1:5" x14ac:dyDescent="0.25">
      <c r="A175" s="1"/>
      <c r="C175" s="5"/>
      <c r="D175" s="7"/>
      <c r="E175" s="7"/>
    </row>
    <row r="176" spans="1:5" x14ac:dyDescent="0.25">
      <c r="A176" s="1"/>
      <c r="C176" s="5"/>
      <c r="D176" s="7"/>
      <c r="E176" s="7"/>
    </row>
    <row r="177" spans="1:5" x14ac:dyDescent="0.25">
      <c r="A177" s="1"/>
      <c r="C177" s="5"/>
      <c r="D177" s="7"/>
      <c r="E177" s="7"/>
    </row>
    <row r="178" spans="1:5" x14ac:dyDescent="0.25">
      <c r="A178" s="1"/>
      <c r="C178" s="5"/>
      <c r="D178" s="7"/>
      <c r="E178" s="7"/>
    </row>
    <row r="179" spans="1:5" x14ac:dyDescent="0.25">
      <c r="A179" s="1"/>
      <c r="C179" s="5"/>
      <c r="D179" s="7"/>
      <c r="E179" s="7"/>
    </row>
    <row r="180" spans="1:5" x14ac:dyDescent="0.25">
      <c r="A180" s="1"/>
      <c r="C180" s="5"/>
      <c r="D180" s="7"/>
      <c r="E180" s="7"/>
    </row>
    <row r="181" spans="1:5" x14ac:dyDescent="0.25">
      <c r="A181" s="1"/>
      <c r="C181" s="5"/>
      <c r="D181" s="7"/>
      <c r="E181" s="7"/>
    </row>
    <row r="182" spans="1:5" x14ac:dyDescent="0.25">
      <c r="A182" s="1"/>
      <c r="C182" s="5"/>
      <c r="D182" s="7"/>
      <c r="E182" s="7"/>
    </row>
    <row r="183" spans="1:5" x14ac:dyDescent="0.25">
      <c r="A183" s="1"/>
      <c r="C183" s="5"/>
      <c r="D183" s="7"/>
      <c r="E183" s="7"/>
    </row>
    <row r="184" spans="1:5" x14ac:dyDescent="0.25">
      <c r="A184" s="1"/>
      <c r="C184" s="5"/>
      <c r="D184" s="7"/>
      <c r="E184" s="7"/>
    </row>
    <row r="185" spans="1:5" x14ac:dyDescent="0.25">
      <c r="A185" s="1"/>
      <c r="C185" s="5"/>
      <c r="D185" s="7"/>
      <c r="E185" s="7"/>
    </row>
    <row r="186" spans="1:5" x14ac:dyDescent="0.25">
      <c r="A186" s="1"/>
      <c r="C186" s="5"/>
      <c r="D186" s="7"/>
      <c r="E186" s="7"/>
    </row>
    <row r="187" spans="1:5" x14ac:dyDescent="0.25">
      <c r="A187" s="1"/>
      <c r="C187" s="5"/>
      <c r="D187" s="7"/>
      <c r="E187" s="7"/>
    </row>
    <row r="188" spans="1:5" x14ac:dyDescent="0.25">
      <c r="A188" s="1"/>
      <c r="C188" s="5"/>
      <c r="D188" s="7"/>
      <c r="E188" s="7"/>
    </row>
    <row r="189" spans="1:5" x14ac:dyDescent="0.25">
      <c r="A189" s="1"/>
      <c r="C189" s="5"/>
      <c r="D189" s="7"/>
      <c r="E189" s="7"/>
    </row>
    <row r="190" spans="1:5" x14ac:dyDescent="0.25">
      <c r="A190" s="1"/>
      <c r="C190" s="5"/>
      <c r="D190" s="7"/>
      <c r="E190" s="7"/>
    </row>
    <row r="191" spans="1:5" x14ac:dyDescent="0.25">
      <c r="A191" s="1"/>
      <c r="C191" s="5"/>
      <c r="D191" s="7"/>
      <c r="E191" s="7"/>
    </row>
    <row r="192" spans="1:5" x14ac:dyDescent="0.25">
      <c r="A192" s="1"/>
      <c r="C192" s="5"/>
      <c r="D192" s="7"/>
      <c r="E192" s="7"/>
    </row>
    <row r="193" spans="1:5" x14ac:dyDescent="0.25">
      <c r="A193" s="1"/>
      <c r="C193" s="5"/>
      <c r="D193" s="7"/>
      <c r="E193" s="7"/>
    </row>
    <row r="194" spans="1:5" x14ac:dyDescent="0.25">
      <c r="A194" s="1"/>
      <c r="C194" s="5"/>
      <c r="D194" s="7"/>
      <c r="E194" s="7"/>
    </row>
    <row r="195" spans="1:5" x14ac:dyDescent="0.25">
      <c r="A195" s="1"/>
      <c r="C195" s="5"/>
      <c r="D195" s="7"/>
      <c r="E195" s="7"/>
    </row>
    <row r="196" spans="1:5" x14ac:dyDescent="0.25">
      <c r="A196" s="1"/>
      <c r="C196" s="5"/>
      <c r="D196" s="7"/>
      <c r="E196" s="7"/>
    </row>
    <row r="197" spans="1:5" x14ac:dyDescent="0.25">
      <c r="A197" s="1"/>
      <c r="C197" s="5"/>
      <c r="D197" s="7"/>
      <c r="E197" s="7"/>
    </row>
    <row r="198" spans="1:5" x14ac:dyDescent="0.25">
      <c r="A198" s="1"/>
      <c r="C198" s="5"/>
      <c r="D198" s="7"/>
      <c r="E198" s="7"/>
    </row>
    <row r="199" spans="1:5" x14ac:dyDescent="0.25">
      <c r="A199" s="1"/>
      <c r="C199" s="5"/>
      <c r="D199" s="7"/>
      <c r="E199" s="7"/>
    </row>
    <row r="200" spans="1:5" x14ac:dyDescent="0.25">
      <c r="A200" s="1"/>
      <c r="C200" s="5"/>
      <c r="D200" s="7"/>
      <c r="E200" s="7"/>
    </row>
    <row r="201" spans="1:5" x14ac:dyDescent="0.25">
      <c r="A201" s="1"/>
      <c r="C201" s="5"/>
      <c r="D201" s="7"/>
      <c r="E201" s="7"/>
    </row>
    <row r="202" spans="1:5" x14ac:dyDescent="0.25">
      <c r="A202" s="1"/>
      <c r="C202" s="5"/>
      <c r="D202" s="7"/>
      <c r="E202" s="7"/>
    </row>
    <row r="203" spans="1:5" x14ac:dyDescent="0.25">
      <c r="A203" s="1"/>
      <c r="C203" s="5"/>
      <c r="D203" s="7"/>
      <c r="E203" s="7"/>
    </row>
    <row r="204" spans="1:5" x14ac:dyDescent="0.25">
      <c r="A204" s="1"/>
      <c r="C204" s="5"/>
      <c r="D204" s="7"/>
      <c r="E204" s="7"/>
    </row>
    <row r="205" spans="1:5" x14ac:dyDescent="0.25">
      <c r="A205" s="1"/>
      <c r="C205" s="5"/>
      <c r="D205" s="7"/>
      <c r="E205" s="7"/>
    </row>
    <row r="206" spans="1:5" x14ac:dyDescent="0.25">
      <c r="A206" s="1"/>
      <c r="C206" s="5"/>
      <c r="D206" s="7"/>
      <c r="E206" s="7"/>
    </row>
    <row r="207" spans="1:5" x14ac:dyDescent="0.25">
      <c r="A207" s="1"/>
      <c r="C207" s="5"/>
      <c r="D207" s="7"/>
      <c r="E207" s="7"/>
    </row>
    <row r="208" spans="1:5" x14ac:dyDescent="0.25">
      <c r="A208" s="1"/>
      <c r="C208" s="5"/>
      <c r="D208" s="7"/>
      <c r="E208" s="7"/>
    </row>
    <row r="209" spans="1:5" x14ac:dyDescent="0.25">
      <c r="A209" s="1"/>
      <c r="C209" s="5"/>
      <c r="D209" s="7"/>
      <c r="E209" s="7"/>
    </row>
    <row r="210" spans="1:5" x14ac:dyDescent="0.25">
      <c r="A210" s="1"/>
      <c r="C210" s="5"/>
      <c r="D210" s="7"/>
      <c r="E210" s="7"/>
    </row>
    <row r="211" spans="1:5" x14ac:dyDescent="0.25">
      <c r="A211" s="1"/>
      <c r="C211" s="5"/>
      <c r="D211" s="7"/>
      <c r="E211" s="7"/>
    </row>
    <row r="212" spans="1:5" x14ac:dyDescent="0.25">
      <c r="A212" s="1"/>
      <c r="C212" s="5"/>
      <c r="D212" s="7"/>
      <c r="E212" s="7"/>
    </row>
    <row r="213" spans="1:5" x14ac:dyDescent="0.25">
      <c r="A213" s="1"/>
      <c r="C213" s="5"/>
      <c r="D213" s="7"/>
      <c r="E213" s="7"/>
    </row>
    <row r="214" spans="1:5" x14ac:dyDescent="0.25">
      <c r="A214" s="1"/>
      <c r="C214" s="5"/>
      <c r="D214" s="7"/>
      <c r="E214" s="7"/>
    </row>
    <row r="215" spans="1:5" x14ac:dyDescent="0.25">
      <c r="A215" s="1"/>
      <c r="C215" s="5"/>
      <c r="D215" s="7"/>
      <c r="E215" s="7"/>
    </row>
    <row r="216" spans="1:5" x14ac:dyDescent="0.25">
      <c r="A216" s="1"/>
      <c r="C216" s="5"/>
      <c r="D216" s="7"/>
      <c r="E216" s="7"/>
    </row>
    <row r="217" spans="1:5" x14ac:dyDescent="0.25">
      <c r="A217" s="1"/>
      <c r="C217" s="5"/>
      <c r="D217" s="7"/>
      <c r="E217" s="7"/>
    </row>
    <row r="218" spans="1:5" x14ac:dyDescent="0.25">
      <c r="A218" s="1"/>
      <c r="C218" s="5"/>
      <c r="D218" s="7"/>
      <c r="E218" s="7"/>
    </row>
    <row r="219" spans="1:5" x14ac:dyDescent="0.25">
      <c r="A219" s="1"/>
      <c r="C219" s="5"/>
      <c r="D219" s="7"/>
      <c r="E219" s="7"/>
    </row>
    <row r="220" spans="1:5" x14ac:dyDescent="0.25">
      <c r="A220" s="1"/>
      <c r="C220" s="5"/>
      <c r="D220" s="7"/>
      <c r="E220" s="7"/>
    </row>
    <row r="221" spans="1:5" x14ac:dyDescent="0.25">
      <c r="A221" s="1"/>
      <c r="C221" s="5"/>
      <c r="D221" s="7"/>
      <c r="E221" s="7"/>
    </row>
    <row r="222" spans="1:5" x14ac:dyDescent="0.25">
      <c r="A222" s="1"/>
      <c r="C222" s="5"/>
      <c r="D222" s="7"/>
      <c r="E222" s="7"/>
    </row>
    <row r="223" spans="1:5" x14ac:dyDescent="0.25">
      <c r="A223" s="1"/>
      <c r="C223" s="5"/>
      <c r="D223" s="7"/>
      <c r="E223" s="7"/>
    </row>
    <row r="224" spans="1:5" x14ac:dyDescent="0.25">
      <c r="A224" s="1"/>
      <c r="C224" s="5"/>
      <c r="D224" s="7"/>
      <c r="E224" s="7"/>
    </row>
    <row r="225" spans="1:5" x14ac:dyDescent="0.25">
      <c r="A225" s="1"/>
      <c r="C225" s="5"/>
      <c r="D225" s="7"/>
      <c r="E225" s="7"/>
    </row>
    <row r="226" spans="1:5" x14ac:dyDescent="0.25">
      <c r="A226" s="1"/>
      <c r="C226" s="5"/>
      <c r="D226" s="7"/>
      <c r="E226" s="7"/>
    </row>
    <row r="227" spans="1:5" x14ac:dyDescent="0.25">
      <c r="A227" s="1"/>
      <c r="C227" s="5"/>
      <c r="D227" s="7"/>
      <c r="E227" s="7"/>
    </row>
    <row r="228" spans="1:5" x14ac:dyDescent="0.25">
      <c r="A228" s="1"/>
      <c r="C228" s="5"/>
      <c r="D228" s="7"/>
      <c r="E228" s="7"/>
    </row>
    <row r="229" spans="1:5" x14ac:dyDescent="0.25">
      <c r="A229" s="1"/>
      <c r="C229" s="5"/>
      <c r="D229" s="7"/>
      <c r="E229" s="7"/>
    </row>
    <row r="230" spans="1:5" x14ac:dyDescent="0.25">
      <c r="A230" s="1"/>
      <c r="C230" s="5"/>
      <c r="D230" s="7"/>
      <c r="E230" s="7"/>
    </row>
    <row r="231" spans="1:5" x14ac:dyDescent="0.25">
      <c r="A231" s="1"/>
      <c r="C231" s="5"/>
      <c r="D231" s="7"/>
      <c r="E231" s="7"/>
    </row>
    <row r="232" spans="1:5" x14ac:dyDescent="0.25">
      <c r="A232" s="1"/>
      <c r="C232" s="5"/>
      <c r="D232" s="7"/>
      <c r="E232" s="7"/>
    </row>
    <row r="233" spans="1:5" x14ac:dyDescent="0.25">
      <c r="A233" s="1"/>
      <c r="C233" s="5"/>
      <c r="D233" s="7"/>
      <c r="E233" s="7"/>
    </row>
    <row r="234" spans="1:5" x14ac:dyDescent="0.25">
      <c r="A234" s="1"/>
      <c r="C234" s="5"/>
      <c r="D234" s="7"/>
      <c r="E234" s="7"/>
    </row>
    <row r="235" spans="1:5" x14ac:dyDescent="0.25">
      <c r="A235" s="1"/>
      <c r="C235" s="5"/>
      <c r="D235" s="7"/>
      <c r="E235" s="7"/>
    </row>
    <row r="236" spans="1:5" x14ac:dyDescent="0.25">
      <c r="A236" s="1"/>
      <c r="C236" s="5"/>
      <c r="D236" s="7"/>
      <c r="E236" s="7"/>
    </row>
    <row r="237" spans="1:5" x14ac:dyDescent="0.25">
      <c r="A237" s="1"/>
      <c r="C237" s="5"/>
      <c r="D237" s="7"/>
      <c r="E237" s="7"/>
    </row>
    <row r="238" spans="1:5" x14ac:dyDescent="0.25">
      <c r="A238" s="1"/>
      <c r="C238" s="5"/>
      <c r="D238" s="7"/>
      <c r="E238" s="7"/>
    </row>
    <row r="239" spans="1:5" x14ac:dyDescent="0.25">
      <c r="A239" s="1"/>
      <c r="C239" s="5"/>
      <c r="D239" s="7"/>
      <c r="E239" s="7"/>
    </row>
    <row r="240" spans="1:5" x14ac:dyDescent="0.25">
      <c r="A240" s="1"/>
      <c r="C240" s="5"/>
      <c r="D240" s="7"/>
      <c r="E240" s="7"/>
    </row>
    <row r="241" spans="1:5" x14ac:dyDescent="0.25">
      <c r="A241" s="1"/>
      <c r="C241" s="5"/>
      <c r="D241" s="7"/>
      <c r="E241" s="7"/>
    </row>
    <row r="242" spans="1:5" x14ac:dyDescent="0.25">
      <c r="A242" s="1"/>
      <c r="C242" s="5"/>
      <c r="D242" s="7"/>
      <c r="E242" s="7"/>
    </row>
    <row r="243" spans="1:5" x14ac:dyDescent="0.25">
      <c r="A243" s="1"/>
      <c r="C243" s="5"/>
      <c r="D243" s="7"/>
      <c r="E243" s="7"/>
    </row>
    <row r="244" spans="1:5" x14ac:dyDescent="0.25">
      <c r="A244" s="1"/>
      <c r="C244" s="5"/>
      <c r="D244" s="7"/>
      <c r="E244" s="7"/>
    </row>
    <row r="245" spans="1:5" x14ac:dyDescent="0.25">
      <c r="A245" s="1"/>
      <c r="C245" s="5"/>
      <c r="D245" s="7"/>
      <c r="E245" s="7"/>
    </row>
    <row r="246" spans="1:5" x14ac:dyDescent="0.25">
      <c r="A246" s="1"/>
      <c r="C246" s="5"/>
      <c r="D246" s="7"/>
      <c r="E246" s="7"/>
    </row>
    <row r="247" spans="1:5" x14ac:dyDescent="0.25">
      <c r="A247" s="1"/>
      <c r="C247" s="5"/>
      <c r="D247" s="7"/>
      <c r="E247" s="7"/>
    </row>
    <row r="248" spans="1:5" x14ac:dyDescent="0.25">
      <c r="A248" s="1"/>
      <c r="C248" s="5"/>
      <c r="D248" s="7"/>
      <c r="E248" s="7"/>
    </row>
    <row r="249" spans="1:5" x14ac:dyDescent="0.25">
      <c r="A249" s="1"/>
      <c r="C249" s="5"/>
      <c r="D249" s="7"/>
      <c r="E249" s="7"/>
    </row>
    <row r="250" spans="1:5" x14ac:dyDescent="0.25">
      <c r="A250" s="1"/>
      <c r="C250" s="5"/>
      <c r="D250" s="7"/>
      <c r="E250" s="7"/>
    </row>
    <row r="251" spans="1:5" x14ac:dyDescent="0.25">
      <c r="A251" s="1"/>
      <c r="C251" s="5"/>
      <c r="D251" s="7"/>
      <c r="E251" s="7"/>
    </row>
    <row r="252" spans="1:5" x14ac:dyDescent="0.25">
      <c r="A252" s="1"/>
      <c r="C252" s="5"/>
      <c r="D252" s="7"/>
      <c r="E252" s="7"/>
    </row>
    <row r="253" spans="1:5" x14ac:dyDescent="0.25">
      <c r="A253" s="1"/>
      <c r="C253" s="5"/>
      <c r="D253" s="7"/>
      <c r="E253" s="7"/>
    </row>
    <row r="254" spans="1:5" x14ac:dyDescent="0.25">
      <c r="A254" s="1"/>
      <c r="C254" s="5"/>
      <c r="D254" s="7"/>
      <c r="E254" s="7"/>
    </row>
    <row r="255" spans="1:5" x14ac:dyDescent="0.25">
      <c r="A255" s="1"/>
      <c r="C255" s="5"/>
      <c r="D255" s="7"/>
      <c r="E255" s="7"/>
    </row>
    <row r="256" spans="1:5" x14ac:dyDescent="0.25">
      <c r="A256" s="1"/>
      <c r="C256" s="5"/>
      <c r="D256" s="7"/>
      <c r="E256" s="7"/>
    </row>
    <row r="257" spans="1:5" x14ac:dyDescent="0.25">
      <c r="A257" s="1"/>
      <c r="C257" s="5"/>
      <c r="D257" s="7"/>
      <c r="E257" s="7"/>
    </row>
    <row r="258" spans="1:5" x14ac:dyDescent="0.25">
      <c r="A258" s="1"/>
      <c r="C258" s="5"/>
      <c r="D258" s="7"/>
      <c r="E258" s="7"/>
    </row>
    <row r="259" spans="1:5" x14ac:dyDescent="0.25">
      <c r="A259" s="1"/>
      <c r="C259" s="5"/>
      <c r="D259" s="7"/>
      <c r="E259" s="7"/>
    </row>
    <row r="260" spans="1:5" x14ac:dyDescent="0.25">
      <c r="A260" s="1"/>
      <c r="C260" s="5"/>
      <c r="D260" s="7"/>
      <c r="E260" s="7"/>
    </row>
    <row r="261" spans="1:5" x14ac:dyDescent="0.25">
      <c r="A261" s="1"/>
      <c r="C261" s="5"/>
      <c r="D261" s="7"/>
      <c r="E261" s="7"/>
    </row>
    <row r="262" spans="1:5" x14ac:dyDescent="0.25">
      <c r="A262" s="1"/>
      <c r="C262" s="5"/>
      <c r="D262" s="7"/>
      <c r="E262" s="7"/>
    </row>
    <row r="263" spans="1:5" x14ac:dyDescent="0.25">
      <c r="A263" s="1"/>
      <c r="C263" s="5"/>
      <c r="D263" s="7"/>
      <c r="E263" s="7"/>
    </row>
    <row r="264" spans="1:5" x14ac:dyDescent="0.25">
      <c r="A264" s="1"/>
      <c r="C264" s="5"/>
      <c r="D264" s="7"/>
      <c r="E264" s="7"/>
    </row>
    <row r="265" spans="1:5" x14ac:dyDescent="0.25">
      <c r="A265" s="1"/>
      <c r="C265" s="5"/>
      <c r="D265" s="7"/>
      <c r="E265" s="7"/>
    </row>
    <row r="266" spans="1:5" x14ac:dyDescent="0.25">
      <c r="A266" s="1"/>
      <c r="C266" s="5"/>
      <c r="D266" s="7"/>
      <c r="E266" s="7"/>
    </row>
    <row r="267" spans="1:5" x14ac:dyDescent="0.25">
      <c r="A267" s="1"/>
      <c r="C267" s="5"/>
      <c r="D267" s="7"/>
      <c r="E267" s="7"/>
    </row>
    <row r="268" spans="1:5" x14ac:dyDescent="0.25">
      <c r="A268" s="1"/>
      <c r="C268" s="5"/>
      <c r="D268" s="7"/>
      <c r="E268" s="7"/>
    </row>
    <row r="269" spans="1:5" x14ac:dyDescent="0.25">
      <c r="A269" s="1"/>
      <c r="C269" s="5"/>
      <c r="D269" s="7"/>
      <c r="E269" s="7"/>
    </row>
    <row r="270" spans="1:5" x14ac:dyDescent="0.25">
      <c r="A270" s="1"/>
      <c r="C270" s="5"/>
      <c r="D270" s="7"/>
      <c r="E270" s="7"/>
    </row>
    <row r="271" spans="1:5" x14ac:dyDescent="0.25">
      <c r="A271" s="1"/>
      <c r="C271" s="5"/>
      <c r="D271" s="7"/>
      <c r="E271" s="7"/>
    </row>
    <row r="272" spans="1:5" x14ac:dyDescent="0.25">
      <c r="A272" s="1"/>
      <c r="C272" s="5"/>
      <c r="D272" s="7"/>
      <c r="E272" s="7"/>
    </row>
    <row r="273" spans="1:5" x14ac:dyDescent="0.25">
      <c r="A273" s="1"/>
      <c r="C273" s="5"/>
      <c r="D273" s="7"/>
      <c r="E273" s="7"/>
    </row>
    <row r="274" spans="1:5" x14ac:dyDescent="0.25">
      <c r="A274" s="1"/>
      <c r="C274" s="5"/>
      <c r="D274" s="7"/>
      <c r="E274" s="7"/>
    </row>
    <row r="275" spans="1:5" x14ac:dyDescent="0.25">
      <c r="A275" s="1"/>
      <c r="C275" s="5"/>
      <c r="D275" s="7"/>
      <c r="E275" s="7"/>
    </row>
    <row r="276" spans="1:5" x14ac:dyDescent="0.25">
      <c r="A276" s="1"/>
      <c r="C276" s="5"/>
      <c r="D276" s="7"/>
      <c r="E276" s="7"/>
    </row>
    <row r="277" spans="1:5" x14ac:dyDescent="0.25">
      <c r="A277" s="1"/>
      <c r="C277" s="5"/>
      <c r="D277" s="7"/>
      <c r="E277" s="7"/>
    </row>
    <row r="278" spans="1:5" x14ac:dyDescent="0.25">
      <c r="A278" s="1"/>
      <c r="C278" s="5"/>
      <c r="D278" s="7"/>
      <c r="E278" s="7"/>
    </row>
    <row r="279" spans="1:5" x14ac:dyDescent="0.25">
      <c r="A279" s="1"/>
      <c r="C279" s="5"/>
      <c r="D279" s="7"/>
      <c r="E279" s="7"/>
    </row>
    <row r="280" spans="1:5" x14ac:dyDescent="0.25">
      <c r="A280" s="1"/>
      <c r="C280" s="5"/>
      <c r="D280" s="7"/>
      <c r="E280" s="7"/>
    </row>
    <row r="281" spans="1:5" x14ac:dyDescent="0.25">
      <c r="A281" s="1"/>
      <c r="C281" s="5"/>
      <c r="D281" s="7"/>
      <c r="E281" s="7"/>
    </row>
    <row r="282" spans="1:5" x14ac:dyDescent="0.25">
      <c r="A282" s="1"/>
      <c r="C282" s="5"/>
      <c r="D282" s="7"/>
      <c r="E282" s="7"/>
    </row>
    <row r="283" spans="1:5" x14ac:dyDescent="0.25">
      <c r="A283" s="1"/>
      <c r="C283" s="5"/>
      <c r="D283" s="7"/>
      <c r="E283" s="7"/>
    </row>
    <row r="284" spans="1:5" x14ac:dyDescent="0.25">
      <c r="A284" s="1"/>
      <c r="C284" s="5"/>
      <c r="D284" s="7"/>
      <c r="E284" s="7"/>
    </row>
    <row r="285" spans="1:5" x14ac:dyDescent="0.25">
      <c r="A285" s="1"/>
      <c r="C285" s="5"/>
      <c r="D285" s="7"/>
      <c r="E285" s="7"/>
    </row>
    <row r="286" spans="1:5" x14ac:dyDescent="0.25">
      <c r="A286" s="1"/>
      <c r="C286" s="5"/>
      <c r="D286" s="7"/>
      <c r="E286" s="7"/>
    </row>
    <row r="287" spans="1:5" x14ac:dyDescent="0.25">
      <c r="A287" s="1"/>
      <c r="C287" s="5"/>
      <c r="D287" s="7"/>
      <c r="E287" s="7"/>
    </row>
    <row r="288" spans="1:5" x14ac:dyDescent="0.25">
      <c r="A288" s="1"/>
      <c r="C288" s="5"/>
      <c r="D288" s="7"/>
      <c r="E288" s="7"/>
    </row>
    <row r="289" spans="1:5" x14ac:dyDescent="0.25">
      <c r="A289" s="1"/>
      <c r="C289" s="5"/>
      <c r="D289" s="7"/>
      <c r="E289" s="7"/>
    </row>
    <row r="290" spans="1:5" x14ac:dyDescent="0.25">
      <c r="A290" s="1"/>
      <c r="C290" s="5"/>
      <c r="D290" s="7"/>
      <c r="E290" s="7"/>
    </row>
    <row r="291" spans="1:5" x14ac:dyDescent="0.25">
      <c r="A291" s="1"/>
      <c r="C291" s="5"/>
      <c r="D291" s="7"/>
      <c r="E291" s="7"/>
    </row>
    <row r="292" spans="1:5" x14ac:dyDescent="0.25">
      <c r="A292" s="1"/>
      <c r="C292" s="5"/>
      <c r="D292" s="7"/>
      <c r="E292" s="7"/>
    </row>
    <row r="293" spans="1:5" x14ac:dyDescent="0.25">
      <c r="A293" s="1"/>
      <c r="C293" s="5"/>
      <c r="D293" s="7"/>
      <c r="E293" s="7"/>
    </row>
    <row r="294" spans="1:5" x14ac:dyDescent="0.25">
      <c r="A294" s="1"/>
      <c r="C294" s="5"/>
      <c r="D294" s="7"/>
      <c r="E294" s="7"/>
    </row>
    <row r="295" spans="1:5" x14ac:dyDescent="0.25">
      <c r="A295" s="1"/>
      <c r="C295" s="5"/>
      <c r="D295" s="7"/>
      <c r="E295" s="7"/>
    </row>
    <row r="296" spans="1:5" x14ac:dyDescent="0.25">
      <c r="A296" s="1"/>
      <c r="C296" s="5"/>
      <c r="D296" s="7"/>
      <c r="E296" s="7"/>
    </row>
    <row r="297" spans="1:5" x14ac:dyDescent="0.25">
      <c r="A297" s="1"/>
      <c r="C297" s="5"/>
      <c r="D297" s="7"/>
      <c r="E297" s="7"/>
    </row>
    <row r="298" spans="1:5" x14ac:dyDescent="0.25">
      <c r="A298" s="1"/>
      <c r="C298" s="5"/>
      <c r="D298" s="7"/>
      <c r="E298" s="7"/>
    </row>
    <row r="299" spans="1:5" x14ac:dyDescent="0.25">
      <c r="A299" s="1"/>
      <c r="C299" s="5"/>
      <c r="D299" s="7"/>
      <c r="E299" s="7"/>
    </row>
    <row r="300" spans="1:5" x14ac:dyDescent="0.25">
      <c r="A300" s="1"/>
      <c r="C300" s="5"/>
      <c r="D300" s="7"/>
      <c r="E300" s="7"/>
    </row>
    <row r="301" spans="1:5" x14ac:dyDescent="0.25">
      <c r="A301" s="1"/>
      <c r="C301" s="5"/>
      <c r="D301" s="7"/>
      <c r="E301" s="7"/>
    </row>
    <row r="302" spans="1:5" x14ac:dyDescent="0.25">
      <c r="A302" s="1"/>
      <c r="C302" s="5"/>
      <c r="D302" s="7"/>
      <c r="E302" s="7"/>
    </row>
    <row r="303" spans="1:5" x14ac:dyDescent="0.25">
      <c r="A303" s="1"/>
      <c r="C303" s="5"/>
      <c r="D303" s="7"/>
      <c r="E303" s="7"/>
    </row>
    <row r="304" spans="1:5" x14ac:dyDescent="0.25">
      <c r="A304" s="1"/>
      <c r="C304" s="5"/>
      <c r="D304" s="7"/>
      <c r="E304" s="7"/>
    </row>
    <row r="305" spans="1:5" x14ac:dyDescent="0.25">
      <c r="A305" s="1"/>
      <c r="C305" s="5"/>
      <c r="D305" s="7"/>
      <c r="E305" s="7"/>
    </row>
    <row r="306" spans="1:5" x14ac:dyDescent="0.25">
      <c r="A306" s="1"/>
      <c r="C306" s="5"/>
      <c r="D306" s="7"/>
      <c r="E306" s="7"/>
    </row>
    <row r="307" spans="1:5" x14ac:dyDescent="0.25">
      <c r="A307" s="1"/>
      <c r="C307" s="5"/>
      <c r="D307" s="7"/>
      <c r="E307" s="7"/>
    </row>
    <row r="308" spans="1:5" x14ac:dyDescent="0.25">
      <c r="A308" s="1"/>
      <c r="C308" s="5"/>
      <c r="D308" s="7"/>
      <c r="E308" s="7"/>
    </row>
    <row r="309" spans="1:5" x14ac:dyDescent="0.25">
      <c r="A309" s="1"/>
      <c r="C309" s="5"/>
      <c r="D309" s="7"/>
      <c r="E309" s="7"/>
    </row>
    <row r="310" spans="1:5" x14ac:dyDescent="0.25">
      <c r="A310" s="1"/>
      <c r="C310" s="5"/>
      <c r="D310" s="7"/>
      <c r="E310" s="7"/>
    </row>
    <row r="311" spans="1:5" x14ac:dyDescent="0.25">
      <c r="A311" s="1"/>
      <c r="C311" s="5"/>
      <c r="D311" s="7"/>
      <c r="E311" s="7"/>
    </row>
    <row r="312" spans="1:5" x14ac:dyDescent="0.25">
      <c r="A312" s="1"/>
      <c r="C312" s="5"/>
      <c r="D312" s="7"/>
      <c r="E312" s="7"/>
    </row>
    <row r="313" spans="1:5" x14ac:dyDescent="0.25">
      <c r="A313" s="1"/>
      <c r="C313" s="5"/>
      <c r="D313" s="7"/>
      <c r="E313" s="7"/>
    </row>
    <row r="314" spans="1:5" x14ac:dyDescent="0.25">
      <c r="A314" s="1"/>
      <c r="C314" s="5"/>
      <c r="D314" s="7"/>
      <c r="E314" s="7"/>
    </row>
    <row r="315" spans="1:5" x14ac:dyDescent="0.25">
      <c r="A315" s="1"/>
      <c r="C315" s="5"/>
      <c r="D315" s="7"/>
      <c r="E315" s="7"/>
    </row>
    <row r="316" spans="1:5" x14ac:dyDescent="0.25">
      <c r="A316" s="1"/>
      <c r="C316" s="5"/>
      <c r="D316" s="7"/>
      <c r="E316" s="7"/>
    </row>
    <row r="317" spans="1:5" x14ac:dyDescent="0.25">
      <c r="A317" s="1"/>
      <c r="C317" s="5"/>
      <c r="D317" s="7"/>
      <c r="E317" s="7"/>
    </row>
    <row r="318" spans="1:5" x14ac:dyDescent="0.25">
      <c r="A318" s="1"/>
      <c r="C318" s="5"/>
      <c r="D318" s="7"/>
      <c r="E318" s="7"/>
    </row>
    <row r="319" spans="1:5" x14ac:dyDescent="0.25">
      <c r="A319" s="1"/>
      <c r="C319" s="5"/>
      <c r="D319" s="7"/>
      <c r="E319" s="7"/>
    </row>
    <row r="320" spans="1:5" x14ac:dyDescent="0.25">
      <c r="A320" s="1"/>
      <c r="C320" s="5"/>
      <c r="D320" s="7"/>
      <c r="E320" s="7"/>
    </row>
    <row r="321" spans="1:5" x14ac:dyDescent="0.25">
      <c r="A321" s="1"/>
      <c r="C321" s="5"/>
      <c r="D321" s="7"/>
      <c r="E321" s="7"/>
    </row>
    <row r="322" spans="1:5" x14ac:dyDescent="0.25">
      <c r="A322" s="1"/>
      <c r="C322" s="5"/>
      <c r="D322" s="7"/>
      <c r="E322" s="7"/>
    </row>
    <row r="323" spans="1:5" x14ac:dyDescent="0.25">
      <c r="A323" s="1"/>
      <c r="C323" s="5"/>
      <c r="D323" s="7"/>
      <c r="E323" s="7"/>
    </row>
    <row r="324" spans="1:5" x14ac:dyDescent="0.25">
      <c r="A324" s="1"/>
      <c r="C324" s="5"/>
      <c r="D324" s="7"/>
      <c r="E324" s="7"/>
    </row>
    <row r="325" spans="1:5" x14ac:dyDescent="0.25">
      <c r="A325" s="1"/>
      <c r="C325" s="5"/>
      <c r="D325" s="7"/>
      <c r="E325" s="7"/>
    </row>
    <row r="326" spans="1:5" x14ac:dyDescent="0.25">
      <c r="A326" s="1"/>
      <c r="C326" s="5"/>
      <c r="D326" s="7"/>
      <c r="E326" s="7"/>
    </row>
    <row r="327" spans="1:5" x14ac:dyDescent="0.25">
      <c r="A327" s="1"/>
      <c r="C327" s="5"/>
      <c r="D327" s="7"/>
      <c r="E327" s="7"/>
    </row>
    <row r="328" spans="1:5" x14ac:dyDescent="0.25">
      <c r="A328" s="1"/>
      <c r="C328" s="5"/>
      <c r="D328" s="7"/>
      <c r="E328" s="7"/>
    </row>
    <row r="329" spans="1:5" x14ac:dyDescent="0.25">
      <c r="A329" s="1"/>
      <c r="C329" s="5"/>
      <c r="D329" s="7"/>
      <c r="E329" s="7"/>
    </row>
    <row r="330" spans="1:5" x14ac:dyDescent="0.25">
      <c r="A330" s="1"/>
      <c r="C330" s="5"/>
      <c r="D330" s="7"/>
      <c r="E330" s="7"/>
    </row>
    <row r="331" spans="1:5" x14ac:dyDescent="0.25">
      <c r="A331" s="1"/>
      <c r="C331" s="5"/>
      <c r="D331" s="7"/>
      <c r="E331" s="7"/>
    </row>
    <row r="332" spans="1:5" x14ac:dyDescent="0.25">
      <c r="A332" s="1"/>
      <c r="C332" s="5"/>
      <c r="D332" s="7"/>
      <c r="E332" s="7"/>
    </row>
    <row r="333" spans="1:5" x14ac:dyDescent="0.25">
      <c r="A333" s="1"/>
      <c r="C333" s="5"/>
      <c r="D333" s="7"/>
      <c r="E333" s="7"/>
    </row>
    <row r="334" spans="1:5" x14ac:dyDescent="0.25">
      <c r="A334" s="1"/>
      <c r="C334" s="5"/>
      <c r="D334" s="7"/>
      <c r="E334" s="7"/>
    </row>
    <row r="335" spans="1:5" x14ac:dyDescent="0.25">
      <c r="A335" s="1"/>
      <c r="C335" s="5"/>
      <c r="D335" s="7"/>
      <c r="E335" s="7"/>
    </row>
    <row r="336" spans="1:5" x14ac:dyDescent="0.25">
      <c r="A336" s="1"/>
      <c r="C336" s="5"/>
      <c r="D336" s="7"/>
      <c r="E336" s="7"/>
    </row>
    <row r="337" spans="1:5" x14ac:dyDescent="0.25">
      <c r="A337" s="1"/>
      <c r="C337" s="5"/>
      <c r="D337" s="7"/>
      <c r="E337" s="7"/>
    </row>
    <row r="338" spans="1:5" x14ac:dyDescent="0.25">
      <c r="A338" s="1"/>
      <c r="C338" s="5"/>
      <c r="D338" s="7"/>
      <c r="E338" s="7"/>
    </row>
    <row r="339" spans="1:5" x14ac:dyDescent="0.25">
      <c r="A339" s="1"/>
      <c r="C339" s="5"/>
      <c r="D339" s="7"/>
      <c r="E339" s="7"/>
    </row>
    <row r="340" spans="1:5" x14ac:dyDescent="0.25">
      <c r="A340" s="1"/>
      <c r="C340" s="5"/>
      <c r="D340" s="7"/>
      <c r="E340" s="7"/>
    </row>
    <row r="341" spans="1:5" x14ac:dyDescent="0.25">
      <c r="A341" s="1"/>
      <c r="C341" s="5"/>
      <c r="D341" s="7"/>
      <c r="E341" s="7"/>
    </row>
    <row r="342" spans="1:5" x14ac:dyDescent="0.25">
      <c r="A342" s="1"/>
      <c r="C342" s="5"/>
      <c r="D342" s="7"/>
      <c r="E342" s="7"/>
    </row>
    <row r="343" spans="1:5" x14ac:dyDescent="0.25">
      <c r="A343" s="1"/>
      <c r="C343" s="5"/>
      <c r="D343" s="7"/>
      <c r="E343" s="7"/>
    </row>
    <row r="344" spans="1:5" x14ac:dyDescent="0.25">
      <c r="A344" s="1"/>
      <c r="C344" s="5"/>
      <c r="D344" s="7"/>
      <c r="E344" s="7"/>
    </row>
    <row r="345" spans="1:5" x14ac:dyDescent="0.25">
      <c r="A345" s="1"/>
      <c r="C345" s="5"/>
      <c r="D345" s="7"/>
      <c r="E345" s="7"/>
    </row>
    <row r="346" spans="1:5" x14ac:dyDescent="0.25">
      <c r="A346" s="1"/>
      <c r="C346" s="5"/>
      <c r="D346" s="7"/>
      <c r="E346" s="7"/>
    </row>
    <row r="347" spans="1:5" x14ac:dyDescent="0.25">
      <c r="A347" s="1"/>
      <c r="C347" s="5"/>
      <c r="D347" s="7"/>
      <c r="E347" s="7"/>
    </row>
    <row r="348" spans="1:5" x14ac:dyDescent="0.25">
      <c r="A348" s="1"/>
      <c r="C348" s="5"/>
      <c r="D348" s="7"/>
      <c r="E348" s="7"/>
    </row>
    <row r="349" spans="1:5" x14ac:dyDescent="0.25">
      <c r="A349" s="1"/>
      <c r="C349" s="5"/>
      <c r="D349" s="7"/>
      <c r="E349" s="7"/>
    </row>
    <row r="350" spans="1:5" x14ac:dyDescent="0.25">
      <c r="A350" s="1"/>
      <c r="C350" s="5"/>
      <c r="D350" s="7"/>
      <c r="E350" s="7"/>
    </row>
    <row r="351" spans="1:5" x14ac:dyDescent="0.25">
      <c r="A351" s="1"/>
      <c r="C351" s="5"/>
      <c r="D351" s="7"/>
      <c r="E351" s="7"/>
    </row>
    <row r="352" spans="1:5" x14ac:dyDescent="0.25">
      <c r="A352" s="1"/>
      <c r="C352" s="5"/>
      <c r="D352" s="7"/>
      <c r="E352" s="7"/>
    </row>
    <row r="353" spans="1:5" x14ac:dyDescent="0.25">
      <c r="A353" s="1"/>
      <c r="C353" s="5"/>
      <c r="D353" s="7"/>
      <c r="E353" s="7"/>
    </row>
    <row r="354" spans="1:5" x14ac:dyDescent="0.25">
      <c r="A354" s="1"/>
      <c r="C354" s="5"/>
      <c r="D354" s="7"/>
      <c r="E354" s="7"/>
    </row>
    <row r="355" spans="1:5" x14ac:dyDescent="0.25">
      <c r="A355" s="1"/>
      <c r="C355" s="5"/>
      <c r="D355" s="7"/>
      <c r="E355" s="7"/>
    </row>
    <row r="356" spans="1:5" x14ac:dyDescent="0.25">
      <c r="A356" s="1"/>
      <c r="C356" s="5"/>
      <c r="D356" s="7"/>
      <c r="E356" s="7"/>
    </row>
    <row r="357" spans="1:5" x14ac:dyDescent="0.25">
      <c r="A357" s="1"/>
      <c r="C357" s="5"/>
      <c r="D357" s="7"/>
      <c r="E357" s="7"/>
    </row>
    <row r="358" spans="1:5" x14ac:dyDescent="0.25">
      <c r="A358" s="1"/>
      <c r="C358" s="5"/>
      <c r="D358" s="7"/>
      <c r="E358" s="7"/>
    </row>
    <row r="359" spans="1:5" x14ac:dyDescent="0.25">
      <c r="A359" s="1"/>
      <c r="C359" s="5"/>
      <c r="D359" s="7"/>
      <c r="E359" s="7"/>
    </row>
    <row r="360" spans="1:5" x14ac:dyDescent="0.25">
      <c r="A360" s="1"/>
      <c r="C360" s="5"/>
      <c r="D360" s="7"/>
      <c r="E360" s="7"/>
    </row>
    <row r="361" spans="1:5" x14ac:dyDescent="0.25">
      <c r="A361" s="1"/>
      <c r="C361" s="5"/>
      <c r="D361" s="7"/>
      <c r="E361" s="7"/>
    </row>
    <row r="362" spans="1:5" x14ac:dyDescent="0.25">
      <c r="A362" s="1"/>
      <c r="C362" s="5"/>
      <c r="D362" s="7"/>
      <c r="E362" s="7"/>
    </row>
    <row r="363" spans="1:5" x14ac:dyDescent="0.25">
      <c r="A363" s="1"/>
      <c r="C363" s="5"/>
      <c r="D363" s="7"/>
      <c r="E363" s="7"/>
    </row>
    <row r="364" spans="1:5" x14ac:dyDescent="0.25">
      <c r="A364" s="1"/>
      <c r="C364" s="5"/>
      <c r="D364" s="7"/>
      <c r="E364" s="7"/>
    </row>
    <row r="365" spans="1:5" x14ac:dyDescent="0.25">
      <c r="A365" s="1"/>
      <c r="C365" s="5"/>
      <c r="D365" s="7"/>
      <c r="E365" s="7"/>
    </row>
    <row r="366" spans="1:5" x14ac:dyDescent="0.25">
      <c r="A366" s="1"/>
      <c r="C366" s="5"/>
      <c r="D366" s="7"/>
      <c r="E366" s="7"/>
    </row>
    <row r="367" spans="1:5" x14ac:dyDescent="0.25">
      <c r="A367" s="1"/>
      <c r="C367" s="5"/>
      <c r="D367" s="7"/>
      <c r="E367" s="7"/>
    </row>
    <row r="368" spans="1:5" x14ac:dyDescent="0.25">
      <c r="A368" s="1"/>
      <c r="C368" s="5"/>
      <c r="D368" s="7"/>
      <c r="E368" s="7"/>
    </row>
    <row r="369" spans="1:5" x14ac:dyDescent="0.25">
      <c r="A369" s="1"/>
      <c r="C369" s="5"/>
      <c r="D369" s="7"/>
      <c r="E369" s="7"/>
    </row>
    <row r="370" spans="1:5" x14ac:dyDescent="0.25">
      <c r="A370" s="1"/>
      <c r="C370" s="5"/>
      <c r="D370" s="7"/>
      <c r="E370" s="7"/>
    </row>
    <row r="371" spans="1:5" x14ac:dyDescent="0.25">
      <c r="A371" s="1"/>
      <c r="C371" s="5"/>
      <c r="D371" s="7"/>
      <c r="E371" s="7"/>
    </row>
    <row r="372" spans="1:5" x14ac:dyDescent="0.25">
      <c r="A372" s="1"/>
      <c r="C372" s="5"/>
      <c r="D372" s="7"/>
      <c r="E372" s="7"/>
    </row>
    <row r="373" spans="1:5" x14ac:dyDescent="0.25">
      <c r="A373" s="1"/>
      <c r="C373" s="5"/>
      <c r="D373" s="7"/>
      <c r="E373" s="7"/>
    </row>
    <row r="374" spans="1:5" x14ac:dyDescent="0.25">
      <c r="A374" s="1"/>
      <c r="C374" s="5"/>
      <c r="D374" s="7"/>
      <c r="E374" s="7"/>
    </row>
    <row r="375" spans="1:5" x14ac:dyDescent="0.25">
      <c r="A375" s="1"/>
      <c r="C375" s="5"/>
      <c r="D375" s="7"/>
      <c r="E375" s="7"/>
    </row>
    <row r="376" spans="1:5" x14ac:dyDescent="0.25">
      <c r="A376" s="1"/>
      <c r="C376" s="5"/>
      <c r="D376" s="7"/>
      <c r="E376" s="7"/>
    </row>
    <row r="377" spans="1:5" x14ac:dyDescent="0.25">
      <c r="A377" s="1"/>
      <c r="C377" s="5"/>
      <c r="D377" s="7"/>
      <c r="E377" s="7"/>
    </row>
    <row r="378" spans="1:5" x14ac:dyDescent="0.25">
      <c r="A378" s="1"/>
      <c r="C378" s="5"/>
      <c r="D378" s="7"/>
      <c r="E378" s="7"/>
    </row>
    <row r="379" spans="1:5" x14ac:dyDescent="0.25">
      <c r="A379" s="1"/>
      <c r="C379" s="5"/>
      <c r="D379" s="7"/>
      <c r="E379" s="7"/>
    </row>
    <row r="380" spans="1:5" x14ac:dyDescent="0.25">
      <c r="A380" s="1"/>
      <c r="C380" s="5"/>
      <c r="D380" s="7"/>
      <c r="E380" s="7"/>
    </row>
    <row r="381" spans="1:5" x14ac:dyDescent="0.25">
      <c r="A381" s="1"/>
      <c r="C381" s="5"/>
      <c r="D381" s="7"/>
      <c r="E381" s="7"/>
    </row>
    <row r="382" spans="1:5" x14ac:dyDescent="0.25">
      <c r="A382" s="1"/>
      <c r="C382" s="5"/>
      <c r="D382" s="7"/>
      <c r="E382" s="7"/>
    </row>
    <row r="383" spans="1:5" x14ac:dyDescent="0.25">
      <c r="A383" s="1"/>
      <c r="C383" s="5"/>
      <c r="D383" s="7"/>
      <c r="E383" s="7"/>
    </row>
    <row r="384" spans="1:5" x14ac:dyDescent="0.25">
      <c r="A384" s="1"/>
      <c r="C384" s="5"/>
      <c r="D384" s="7"/>
      <c r="E384" s="7"/>
    </row>
    <row r="385" spans="1:5" x14ac:dyDescent="0.25">
      <c r="A385" s="1"/>
      <c r="C385" s="5"/>
      <c r="D385" s="7"/>
      <c r="E385" s="7"/>
    </row>
    <row r="386" spans="1:5" x14ac:dyDescent="0.25">
      <c r="A386" s="1"/>
      <c r="C386" s="5"/>
      <c r="D386" s="7"/>
      <c r="E386" s="7"/>
    </row>
    <row r="387" spans="1:5" x14ac:dyDescent="0.25">
      <c r="A387" s="1"/>
      <c r="C387" s="5"/>
      <c r="D387" s="7"/>
      <c r="E387" s="7"/>
    </row>
    <row r="388" spans="1:5" x14ac:dyDescent="0.25">
      <c r="A388" s="1"/>
      <c r="C388" s="5"/>
      <c r="D388" s="7"/>
      <c r="E388" s="7"/>
    </row>
    <row r="389" spans="1:5" x14ac:dyDescent="0.25">
      <c r="A389" s="1"/>
      <c r="C389" s="5"/>
      <c r="D389" s="7"/>
      <c r="E389" s="7"/>
    </row>
    <row r="390" spans="1:5" x14ac:dyDescent="0.25">
      <c r="A390" s="1"/>
      <c r="C390" s="5"/>
      <c r="D390" s="7"/>
      <c r="E390" s="7"/>
    </row>
    <row r="391" spans="1:5" x14ac:dyDescent="0.25">
      <c r="A391" s="1"/>
      <c r="C391" s="5"/>
      <c r="D391" s="7"/>
      <c r="E391" s="7"/>
    </row>
    <row r="392" spans="1:5" x14ac:dyDescent="0.25">
      <c r="A392" s="1"/>
      <c r="C392" s="5"/>
      <c r="D392" s="7"/>
      <c r="E392" s="7"/>
    </row>
    <row r="393" spans="1:5" x14ac:dyDescent="0.25">
      <c r="A393" s="1"/>
      <c r="C393" s="5"/>
      <c r="D393" s="7"/>
      <c r="E393" s="7"/>
    </row>
    <row r="394" spans="1:5" x14ac:dyDescent="0.25">
      <c r="A394" s="1"/>
      <c r="C394" s="5"/>
      <c r="D394" s="7"/>
      <c r="E394" s="7"/>
    </row>
    <row r="395" spans="1:5" x14ac:dyDescent="0.25">
      <c r="A395" s="1"/>
      <c r="C395" s="5"/>
      <c r="D395" s="7"/>
      <c r="E395" s="7"/>
    </row>
    <row r="396" spans="1:5" x14ac:dyDescent="0.25">
      <c r="A396" s="1"/>
      <c r="C396" s="5"/>
      <c r="D396" s="7"/>
      <c r="E396" s="7"/>
    </row>
    <row r="397" spans="1:5" x14ac:dyDescent="0.25">
      <c r="A397" s="1"/>
      <c r="C397" s="5"/>
      <c r="D397" s="7"/>
      <c r="E397" s="7"/>
    </row>
    <row r="398" spans="1:5" x14ac:dyDescent="0.25">
      <c r="A398" s="1"/>
      <c r="C398" s="5"/>
      <c r="D398" s="7"/>
      <c r="E398" s="7"/>
    </row>
    <row r="399" spans="1:5" x14ac:dyDescent="0.25">
      <c r="A399" s="1"/>
      <c r="C399" s="5"/>
      <c r="D399" s="7"/>
      <c r="E399" s="7"/>
    </row>
    <row r="400" spans="1:5" x14ac:dyDescent="0.25">
      <c r="A400" s="1"/>
      <c r="C400" s="5"/>
      <c r="D400" s="7"/>
      <c r="E400" s="7"/>
    </row>
    <row r="401" spans="1:5" x14ac:dyDescent="0.25">
      <c r="A401" s="1"/>
      <c r="C401" s="5"/>
      <c r="D401" s="7"/>
      <c r="E401" s="7"/>
    </row>
    <row r="402" spans="1:5" x14ac:dyDescent="0.25">
      <c r="A402" s="1"/>
      <c r="C402" s="5"/>
      <c r="D402" s="7"/>
      <c r="E402" s="7"/>
    </row>
    <row r="403" spans="1:5" x14ac:dyDescent="0.25">
      <c r="A403" s="1"/>
      <c r="C403" s="5"/>
      <c r="D403" s="7"/>
      <c r="E403" s="7"/>
    </row>
    <row r="404" spans="1:5" x14ac:dyDescent="0.25">
      <c r="A404" s="1"/>
      <c r="C404" s="5"/>
      <c r="D404" s="7"/>
      <c r="E404" s="7"/>
    </row>
    <row r="405" spans="1:5" x14ac:dyDescent="0.25">
      <c r="A405" s="1"/>
      <c r="C405" s="5"/>
      <c r="D405" s="7"/>
      <c r="E405" s="7"/>
    </row>
    <row r="406" spans="1:5" x14ac:dyDescent="0.25">
      <c r="A406" s="1"/>
      <c r="C406" s="5"/>
      <c r="D406" s="7"/>
      <c r="E406" s="7"/>
    </row>
    <row r="407" spans="1:5" x14ac:dyDescent="0.25">
      <c r="A407" s="1"/>
      <c r="C407" s="5"/>
      <c r="D407" s="7"/>
      <c r="E407" s="7"/>
    </row>
    <row r="408" spans="1:5" x14ac:dyDescent="0.25">
      <c r="A408" s="1"/>
      <c r="C408" s="5"/>
      <c r="D408" s="7"/>
      <c r="E408" s="7"/>
    </row>
    <row r="409" spans="1:5" x14ac:dyDescent="0.25">
      <c r="A409" s="1"/>
      <c r="C409" s="5"/>
      <c r="D409" s="7"/>
      <c r="E409" s="7"/>
    </row>
    <row r="410" spans="1:5" x14ac:dyDescent="0.25">
      <c r="A410" s="1"/>
      <c r="C410" s="5"/>
      <c r="D410" s="7"/>
      <c r="E410" s="7"/>
    </row>
    <row r="411" spans="1:5" x14ac:dyDescent="0.25">
      <c r="A411" s="1"/>
      <c r="C411" s="5"/>
      <c r="D411" s="7"/>
      <c r="E411" s="7"/>
    </row>
    <row r="412" spans="1:5" x14ac:dyDescent="0.25">
      <c r="A412" s="1"/>
      <c r="C412" s="5"/>
      <c r="D412" s="7"/>
      <c r="E412" s="7"/>
    </row>
    <row r="413" spans="1:5" x14ac:dyDescent="0.25">
      <c r="A413" s="1"/>
      <c r="C413" s="5"/>
      <c r="D413" s="7"/>
      <c r="E413" s="7"/>
    </row>
    <row r="414" spans="1:5" x14ac:dyDescent="0.25">
      <c r="A414" s="1"/>
      <c r="C414" s="5"/>
      <c r="D414" s="7"/>
      <c r="E414" s="7"/>
    </row>
    <row r="415" spans="1:5" x14ac:dyDescent="0.25">
      <c r="A415" s="1"/>
      <c r="C415" s="5"/>
      <c r="D415" s="7"/>
      <c r="E415" s="7"/>
    </row>
    <row r="416" spans="1:5" x14ac:dyDescent="0.25">
      <c r="A416" s="1"/>
      <c r="C416" s="5"/>
      <c r="D416" s="7"/>
      <c r="E416" s="7"/>
    </row>
    <row r="417" spans="1:5" x14ac:dyDescent="0.25">
      <c r="A417" s="1"/>
      <c r="C417" s="5"/>
      <c r="D417" s="7"/>
      <c r="E417" s="7"/>
    </row>
    <row r="418" spans="1:5" x14ac:dyDescent="0.25">
      <c r="A418" s="1"/>
      <c r="C418" s="5"/>
      <c r="D418" s="7"/>
      <c r="E418" s="7"/>
    </row>
    <row r="419" spans="1:5" x14ac:dyDescent="0.25">
      <c r="A419" s="1"/>
      <c r="C419" s="5"/>
      <c r="D419" s="7"/>
      <c r="E419" s="7"/>
    </row>
    <row r="420" spans="1:5" x14ac:dyDescent="0.25">
      <c r="A420" s="1"/>
      <c r="C420" s="5"/>
      <c r="D420" s="7"/>
      <c r="E420" s="7"/>
    </row>
    <row r="421" spans="1:5" x14ac:dyDescent="0.25">
      <c r="A421" s="1"/>
      <c r="C421" s="5"/>
      <c r="D421" s="7"/>
      <c r="E421" s="7"/>
    </row>
    <row r="422" spans="1:5" x14ac:dyDescent="0.25">
      <c r="A422" s="1"/>
      <c r="C422" s="5"/>
      <c r="D422" s="7"/>
      <c r="E422" s="7"/>
    </row>
    <row r="423" spans="1:5" x14ac:dyDescent="0.25">
      <c r="A423" s="1"/>
      <c r="C423" s="5"/>
      <c r="D423" s="7"/>
      <c r="E423" s="7"/>
    </row>
    <row r="424" spans="1:5" x14ac:dyDescent="0.25">
      <c r="A424" s="1"/>
      <c r="C424" s="5"/>
      <c r="D424" s="7"/>
      <c r="E424" s="7"/>
    </row>
    <row r="425" spans="1:5" x14ac:dyDescent="0.25">
      <c r="A425" s="1"/>
      <c r="C425" s="5"/>
      <c r="D425" s="7"/>
      <c r="E425" s="7"/>
    </row>
    <row r="426" spans="1:5" x14ac:dyDescent="0.25">
      <c r="A426" s="1"/>
      <c r="C426" s="5"/>
      <c r="D426" s="7"/>
      <c r="E426" s="7"/>
    </row>
    <row r="427" spans="1:5" x14ac:dyDescent="0.25">
      <c r="A427" s="1"/>
      <c r="C427" s="5"/>
      <c r="D427" s="7"/>
      <c r="E427" s="7"/>
    </row>
    <row r="428" spans="1:5" x14ac:dyDescent="0.25">
      <c r="A428" s="1"/>
      <c r="C428" s="5"/>
      <c r="D428" s="7"/>
      <c r="E428" s="7"/>
    </row>
    <row r="429" spans="1:5" x14ac:dyDescent="0.25">
      <c r="A429" s="1"/>
      <c r="C429" s="5"/>
      <c r="D429" s="7"/>
      <c r="E429" s="7"/>
    </row>
    <row r="430" spans="1:5" x14ac:dyDescent="0.25">
      <c r="A430" s="1"/>
      <c r="C430" s="5"/>
      <c r="D430" s="7"/>
      <c r="E430" s="7"/>
    </row>
    <row r="431" spans="1:5" x14ac:dyDescent="0.25">
      <c r="A431" s="1"/>
      <c r="C431" s="5"/>
      <c r="D431" s="7"/>
      <c r="E431" s="7"/>
    </row>
    <row r="432" spans="1:5" x14ac:dyDescent="0.25">
      <c r="A432" s="1"/>
      <c r="C432" s="5"/>
      <c r="D432" s="7"/>
      <c r="E432" s="7"/>
    </row>
    <row r="433" spans="1:5" x14ac:dyDescent="0.25">
      <c r="A433" s="1"/>
      <c r="C433" s="5"/>
      <c r="D433" s="7"/>
      <c r="E433" s="7"/>
    </row>
    <row r="434" spans="1:5" x14ac:dyDescent="0.25">
      <c r="A434" s="1"/>
      <c r="C434" s="5"/>
    </row>
    <row r="435" spans="1:5" x14ac:dyDescent="0.25">
      <c r="A435" s="1"/>
      <c r="C435" s="5"/>
    </row>
    <row r="436" spans="1:5" x14ac:dyDescent="0.25">
      <c r="A436" s="1"/>
      <c r="C436" s="5"/>
    </row>
    <row r="437" spans="1:5" x14ac:dyDescent="0.25">
      <c r="A437" s="1"/>
      <c r="C437" s="5"/>
    </row>
    <row r="438" spans="1:5" x14ac:dyDescent="0.25">
      <c r="A438" s="1"/>
      <c r="C438" s="5"/>
    </row>
    <row r="439" spans="1:5" x14ac:dyDescent="0.25">
      <c r="A439" s="1"/>
      <c r="C439" s="5"/>
    </row>
    <row r="440" spans="1:5" x14ac:dyDescent="0.25">
      <c r="A440" s="1"/>
      <c r="C440" s="5"/>
    </row>
    <row r="441" spans="1:5" x14ac:dyDescent="0.25">
      <c r="A441" s="1"/>
      <c r="C441" s="5"/>
    </row>
    <row r="442" spans="1:5" x14ac:dyDescent="0.25">
      <c r="A442" s="1"/>
      <c r="C442" s="5"/>
    </row>
    <row r="443" spans="1:5" x14ac:dyDescent="0.25">
      <c r="A443" s="1"/>
      <c r="C443" s="5"/>
    </row>
    <row r="444" spans="1:5" x14ac:dyDescent="0.25">
      <c r="A444" s="1"/>
      <c r="C444" s="5"/>
    </row>
    <row r="445" spans="1:5" x14ac:dyDescent="0.25">
      <c r="A445" s="1"/>
      <c r="C445" s="5"/>
    </row>
    <row r="446" spans="1:5" x14ac:dyDescent="0.25">
      <c r="A446" s="1"/>
      <c r="C446" s="5"/>
    </row>
    <row r="447" spans="1:5" x14ac:dyDescent="0.25">
      <c r="A447" s="1"/>
      <c r="C447" s="5"/>
    </row>
    <row r="448" spans="1:5" x14ac:dyDescent="0.25">
      <c r="A448" s="1"/>
      <c r="C448" s="5"/>
    </row>
    <row r="449" spans="1:3" x14ac:dyDescent="0.25">
      <c r="A449" s="1"/>
      <c r="C449" s="5"/>
    </row>
    <row r="450" spans="1:3" x14ac:dyDescent="0.25">
      <c r="A450" s="1"/>
      <c r="C450" s="5"/>
    </row>
    <row r="451" spans="1:3" x14ac:dyDescent="0.25">
      <c r="A451" s="1"/>
      <c r="C451" s="5"/>
    </row>
    <row r="452" spans="1:3" x14ac:dyDescent="0.25">
      <c r="A452" s="1"/>
      <c r="C452" s="5"/>
    </row>
    <row r="453" spans="1:3" x14ac:dyDescent="0.25">
      <c r="A453" s="1"/>
      <c r="C453" s="5"/>
    </row>
    <row r="454" spans="1:3" x14ac:dyDescent="0.25">
      <c r="A454" s="1"/>
      <c r="C454" s="5"/>
    </row>
    <row r="455" spans="1:3" x14ac:dyDescent="0.25">
      <c r="A455" s="1"/>
      <c r="C455" s="5"/>
    </row>
    <row r="456" spans="1:3" x14ac:dyDescent="0.25">
      <c r="A456" s="1"/>
      <c r="C456" s="5"/>
    </row>
    <row r="457" spans="1:3" x14ac:dyDescent="0.25">
      <c r="A457" s="1"/>
      <c r="C457" s="5"/>
    </row>
    <row r="458" spans="1:3" x14ac:dyDescent="0.25">
      <c r="A458" s="1"/>
      <c r="C458" s="5"/>
    </row>
    <row r="459" spans="1:3" x14ac:dyDescent="0.25">
      <c r="A459" s="1"/>
      <c r="C459" s="5"/>
    </row>
    <row r="460" spans="1:3" x14ac:dyDescent="0.25">
      <c r="A460" s="1"/>
      <c r="C460" s="5"/>
    </row>
    <row r="461" spans="1:3" x14ac:dyDescent="0.25">
      <c r="A461" s="1"/>
      <c r="C461" s="5"/>
    </row>
    <row r="462" spans="1:3" x14ac:dyDescent="0.25">
      <c r="A462" s="1"/>
      <c r="C462" s="5"/>
    </row>
    <row r="463" spans="1:3" x14ac:dyDescent="0.25">
      <c r="A463" s="1"/>
      <c r="C463" s="5"/>
    </row>
    <row r="464" spans="1:3" x14ac:dyDescent="0.25">
      <c r="A464" s="1"/>
      <c r="C464" s="5"/>
    </row>
    <row r="465" spans="1:3" x14ac:dyDescent="0.25">
      <c r="A465" s="1"/>
      <c r="C465" s="5"/>
    </row>
    <row r="466" spans="1:3" x14ac:dyDescent="0.25">
      <c r="A466" s="1"/>
      <c r="C466" s="5"/>
    </row>
    <row r="467" spans="1:3" x14ac:dyDescent="0.25">
      <c r="A467" s="1"/>
      <c r="C467" s="5"/>
    </row>
    <row r="468" spans="1:3" x14ac:dyDescent="0.25">
      <c r="A468" s="1"/>
      <c r="C468" s="5"/>
    </row>
    <row r="469" spans="1:3" x14ac:dyDescent="0.25">
      <c r="A469" s="1"/>
      <c r="C469" s="5"/>
    </row>
    <row r="470" spans="1:3" x14ac:dyDescent="0.25">
      <c r="A470" s="1"/>
      <c r="C470" s="5"/>
    </row>
    <row r="471" spans="1:3" x14ac:dyDescent="0.25">
      <c r="A471" s="1"/>
      <c r="C471" s="5"/>
    </row>
    <row r="472" spans="1:3" x14ac:dyDescent="0.25">
      <c r="A472" s="1"/>
      <c r="C472" s="5"/>
    </row>
    <row r="473" spans="1:3" x14ac:dyDescent="0.25">
      <c r="A473" s="1"/>
      <c r="C473" s="5"/>
    </row>
    <row r="474" spans="1:3" x14ac:dyDescent="0.25">
      <c r="A474" s="1"/>
      <c r="C474" s="5"/>
    </row>
    <row r="475" spans="1:3" x14ac:dyDescent="0.25">
      <c r="A475" s="1"/>
      <c r="C475" s="5"/>
    </row>
    <row r="476" spans="1:3" x14ac:dyDescent="0.25">
      <c r="A476" s="1"/>
      <c r="C476" s="5"/>
    </row>
    <row r="477" spans="1:3" x14ac:dyDescent="0.25">
      <c r="A477" s="1"/>
      <c r="C477" s="5"/>
    </row>
    <row r="478" spans="1:3" x14ac:dyDescent="0.25">
      <c r="A478" s="1"/>
      <c r="C478" s="5"/>
    </row>
    <row r="479" spans="1:3" x14ac:dyDescent="0.25">
      <c r="A479" s="1"/>
      <c r="C479" s="5"/>
    </row>
    <row r="480" spans="1:3" x14ac:dyDescent="0.25">
      <c r="A480" s="1"/>
      <c r="C480" s="5"/>
    </row>
    <row r="481" spans="1:3" x14ac:dyDescent="0.25">
      <c r="A481" s="1"/>
      <c r="C481" s="5"/>
    </row>
    <row r="482" spans="1:3" x14ac:dyDescent="0.25">
      <c r="A482" s="1"/>
      <c r="C482" s="5"/>
    </row>
    <row r="483" spans="1:3" x14ac:dyDescent="0.25">
      <c r="A483" s="1"/>
      <c r="C483" s="5"/>
    </row>
    <row r="484" spans="1:3" x14ac:dyDescent="0.25">
      <c r="A484" s="1"/>
      <c r="C484" s="5"/>
    </row>
    <row r="485" spans="1:3" x14ac:dyDescent="0.25">
      <c r="A485" s="1"/>
      <c r="C485" s="5"/>
    </row>
    <row r="486" spans="1:3" x14ac:dyDescent="0.25">
      <c r="A486" s="1"/>
      <c r="C486" s="5"/>
    </row>
    <row r="487" spans="1:3" x14ac:dyDescent="0.25">
      <c r="A487" s="1"/>
      <c r="C487" s="5"/>
    </row>
    <row r="488" spans="1:3" x14ac:dyDescent="0.25">
      <c r="A488" s="1"/>
      <c r="C488" s="5"/>
    </row>
    <row r="489" spans="1:3" x14ac:dyDescent="0.25">
      <c r="A489" s="1"/>
      <c r="C489" s="5"/>
    </row>
    <row r="490" spans="1:3" x14ac:dyDescent="0.25">
      <c r="A490" s="1"/>
      <c r="C490" s="5"/>
    </row>
    <row r="491" spans="1:3" x14ac:dyDescent="0.25">
      <c r="A491" s="1"/>
      <c r="C491" s="5"/>
    </row>
    <row r="492" spans="1:3" x14ac:dyDescent="0.25">
      <c r="A492" s="1"/>
      <c r="C492" s="5"/>
    </row>
    <row r="493" spans="1:3" x14ac:dyDescent="0.25">
      <c r="A493" s="1"/>
      <c r="C493" s="5"/>
    </row>
    <row r="494" spans="1:3" x14ac:dyDescent="0.25">
      <c r="A494" s="1"/>
      <c r="C494" s="5"/>
    </row>
    <row r="495" spans="1:3" x14ac:dyDescent="0.25">
      <c r="A495" s="1"/>
      <c r="C495" s="5"/>
    </row>
    <row r="496" spans="1:3" x14ac:dyDescent="0.25">
      <c r="A496" s="1"/>
      <c r="C496" s="5"/>
    </row>
    <row r="497" spans="1:3" x14ac:dyDescent="0.25">
      <c r="A497" s="1"/>
      <c r="C497" s="5"/>
    </row>
    <row r="498" spans="1:3" x14ac:dyDescent="0.25">
      <c r="A498" s="1"/>
      <c r="C498" s="5"/>
    </row>
    <row r="499" spans="1:3" x14ac:dyDescent="0.25">
      <c r="A499" s="1"/>
      <c r="C499" s="5"/>
    </row>
    <row r="500" spans="1:3" x14ac:dyDescent="0.25">
      <c r="A500" s="1"/>
      <c r="C500" s="5"/>
    </row>
    <row r="501" spans="1:3" x14ac:dyDescent="0.25">
      <c r="A501" s="1"/>
      <c r="C501" s="5"/>
    </row>
    <row r="502" spans="1:3" x14ac:dyDescent="0.25">
      <c r="A502" s="1"/>
      <c r="C502" s="5"/>
    </row>
    <row r="503" spans="1:3" x14ac:dyDescent="0.25">
      <c r="A503" s="1"/>
      <c r="C503" s="5"/>
    </row>
    <row r="504" spans="1:3" x14ac:dyDescent="0.25">
      <c r="A504" s="1"/>
      <c r="C504" s="5"/>
    </row>
    <row r="505" spans="1:3" x14ac:dyDescent="0.25">
      <c r="A505" s="1"/>
      <c r="C505" s="5"/>
    </row>
    <row r="506" spans="1:3" x14ac:dyDescent="0.25">
      <c r="A506" s="1"/>
      <c r="C506" s="5"/>
    </row>
    <row r="507" spans="1:3" x14ac:dyDescent="0.25">
      <c r="A507" s="1"/>
      <c r="C507" s="5"/>
    </row>
    <row r="508" spans="1:3" x14ac:dyDescent="0.25">
      <c r="A508" s="1"/>
      <c r="C508" s="5"/>
    </row>
    <row r="509" spans="1:3" x14ac:dyDescent="0.25">
      <c r="A509" s="1"/>
      <c r="C509" s="5"/>
    </row>
    <row r="510" spans="1:3" x14ac:dyDescent="0.25">
      <c r="A510" s="1"/>
      <c r="C510" s="5"/>
    </row>
    <row r="511" spans="1:3" x14ac:dyDescent="0.25">
      <c r="A511" s="1"/>
      <c r="C511" s="5"/>
    </row>
    <row r="512" spans="1:3" x14ac:dyDescent="0.25">
      <c r="A512" s="1"/>
      <c r="C512" s="5"/>
    </row>
    <row r="513" spans="1:3" x14ac:dyDescent="0.25">
      <c r="A513" s="1"/>
      <c r="C513" s="5"/>
    </row>
    <row r="514" spans="1:3" x14ac:dyDescent="0.25">
      <c r="A514" s="1"/>
      <c r="C514" s="5"/>
    </row>
    <row r="515" spans="1:3" x14ac:dyDescent="0.25">
      <c r="A515" s="1"/>
      <c r="C515" s="5"/>
    </row>
    <row r="516" spans="1:3" x14ac:dyDescent="0.25">
      <c r="A516" s="1"/>
      <c r="C516" s="5"/>
    </row>
    <row r="517" spans="1:3" x14ac:dyDescent="0.25">
      <c r="A517" s="1"/>
      <c r="C517" s="5"/>
    </row>
    <row r="518" spans="1:3" x14ac:dyDescent="0.25">
      <c r="A518" s="1"/>
      <c r="C518" s="5"/>
    </row>
    <row r="519" spans="1:3" x14ac:dyDescent="0.25">
      <c r="A519" s="1"/>
      <c r="C519" s="5"/>
    </row>
    <row r="520" spans="1:3" x14ac:dyDescent="0.25">
      <c r="A520" s="1"/>
      <c r="C520" s="5"/>
    </row>
    <row r="521" spans="1:3" x14ac:dyDescent="0.25">
      <c r="A521" s="1"/>
      <c r="C521" s="5"/>
    </row>
    <row r="522" spans="1:3" x14ac:dyDescent="0.25">
      <c r="A522" s="1"/>
      <c r="C522" s="5"/>
    </row>
    <row r="523" spans="1:3" x14ac:dyDescent="0.25">
      <c r="A523" s="1"/>
      <c r="C523" s="5"/>
    </row>
    <row r="524" spans="1:3" x14ac:dyDescent="0.25">
      <c r="A524" s="1"/>
      <c r="C524" s="5"/>
    </row>
    <row r="525" spans="1:3" x14ac:dyDescent="0.25">
      <c r="A525" s="1"/>
      <c r="C525" s="5"/>
    </row>
    <row r="526" spans="1:3" x14ac:dyDescent="0.25">
      <c r="A526" s="1"/>
      <c r="C526" s="5"/>
    </row>
    <row r="527" spans="1:3" x14ac:dyDescent="0.25">
      <c r="A527" s="1"/>
      <c r="C527" s="5"/>
    </row>
    <row r="528" spans="1:3" x14ac:dyDescent="0.25">
      <c r="A528" s="1"/>
      <c r="C528" s="5"/>
    </row>
    <row r="529" spans="1:3" x14ac:dyDescent="0.25">
      <c r="A529" s="1"/>
      <c r="C529" s="5"/>
    </row>
    <row r="530" spans="1:3" x14ac:dyDescent="0.25">
      <c r="A530" s="1"/>
      <c r="C530" s="5"/>
    </row>
    <row r="531" spans="1:3" x14ac:dyDescent="0.25">
      <c r="A531" s="1"/>
      <c r="C531" s="5"/>
    </row>
    <row r="532" spans="1:3" x14ac:dyDescent="0.25">
      <c r="A532" s="1"/>
      <c r="C532" s="5"/>
    </row>
    <row r="533" spans="1:3" x14ac:dyDescent="0.25">
      <c r="A533" s="1"/>
      <c r="C533" s="5"/>
    </row>
    <row r="534" spans="1:3" x14ac:dyDescent="0.25">
      <c r="A534" s="1"/>
      <c r="C534" s="5"/>
    </row>
    <row r="535" spans="1:3" x14ac:dyDescent="0.25">
      <c r="A535" s="1"/>
      <c r="C535" s="5"/>
    </row>
    <row r="536" spans="1:3" x14ac:dyDescent="0.25">
      <c r="A536" s="1"/>
      <c r="C536" s="5"/>
    </row>
    <row r="537" spans="1:3" x14ac:dyDescent="0.25">
      <c r="A537" s="1"/>
      <c r="C537" s="5"/>
    </row>
    <row r="538" spans="1:3" x14ac:dyDescent="0.25">
      <c r="A538" s="1"/>
      <c r="C538" s="5"/>
    </row>
    <row r="539" spans="1:3" x14ac:dyDescent="0.25">
      <c r="A539" s="1"/>
      <c r="C539" s="5"/>
    </row>
    <row r="540" spans="1:3" x14ac:dyDescent="0.25">
      <c r="A540" s="1"/>
      <c r="C540" s="5"/>
    </row>
    <row r="541" spans="1:3" x14ac:dyDescent="0.25">
      <c r="A541" s="1"/>
      <c r="C541" s="5"/>
    </row>
    <row r="542" spans="1:3" x14ac:dyDescent="0.25">
      <c r="A542" s="1"/>
      <c r="C542" s="5"/>
    </row>
    <row r="543" spans="1:3" x14ac:dyDescent="0.25">
      <c r="A543" s="1"/>
      <c r="C543" s="5"/>
    </row>
    <row r="544" spans="1:3" x14ac:dyDescent="0.25">
      <c r="A544" s="1"/>
      <c r="C544" s="5"/>
    </row>
    <row r="545" spans="1:3" x14ac:dyDescent="0.25">
      <c r="A545" s="1"/>
      <c r="C545" s="5"/>
    </row>
    <row r="546" spans="1:3" x14ac:dyDescent="0.25">
      <c r="A546" s="1"/>
      <c r="C546" s="5"/>
    </row>
    <row r="547" spans="1:3" x14ac:dyDescent="0.25">
      <c r="A547" s="1"/>
      <c r="C547" s="5"/>
    </row>
    <row r="548" spans="1:3" x14ac:dyDescent="0.25">
      <c r="A548" s="1"/>
      <c r="C548" s="5"/>
    </row>
    <row r="549" spans="1:3" x14ac:dyDescent="0.25">
      <c r="A549" s="1"/>
      <c r="C549" s="5"/>
    </row>
    <row r="550" spans="1:3" x14ac:dyDescent="0.25">
      <c r="A550" s="1"/>
      <c r="C550" s="5"/>
    </row>
    <row r="551" spans="1:3" x14ac:dyDescent="0.25">
      <c r="A551" s="1"/>
      <c r="C551" s="5"/>
    </row>
    <row r="552" spans="1:3" x14ac:dyDescent="0.25">
      <c r="A552" s="1"/>
      <c r="C552" s="5"/>
    </row>
    <row r="553" spans="1:3" x14ac:dyDescent="0.25">
      <c r="A553" s="1"/>
      <c r="C553" s="5"/>
    </row>
    <row r="554" spans="1:3" x14ac:dyDescent="0.25">
      <c r="A554" s="1"/>
      <c r="C554" s="5"/>
    </row>
    <row r="555" spans="1:3" x14ac:dyDescent="0.25">
      <c r="A555" s="1"/>
      <c r="C555" s="5"/>
    </row>
    <row r="556" spans="1:3" x14ac:dyDescent="0.25">
      <c r="A556" s="1"/>
      <c r="C556" s="5"/>
    </row>
    <row r="557" spans="1:3" x14ac:dyDescent="0.25">
      <c r="A557" s="1"/>
      <c r="C557" s="5"/>
    </row>
    <row r="558" spans="1:3" x14ac:dyDescent="0.25">
      <c r="A558" s="1"/>
      <c r="C558" s="5"/>
    </row>
    <row r="559" spans="1:3" x14ac:dyDescent="0.25">
      <c r="A559" s="1"/>
      <c r="C559" s="5"/>
    </row>
    <row r="560" spans="1:3" x14ac:dyDescent="0.25">
      <c r="A560" s="1"/>
      <c r="C560" s="5"/>
    </row>
    <row r="561" spans="1:3" x14ac:dyDescent="0.25">
      <c r="A561" s="1"/>
      <c r="C561" s="5"/>
    </row>
    <row r="562" spans="1:3" x14ac:dyDescent="0.25">
      <c r="A562" s="1"/>
      <c r="C562" s="5"/>
    </row>
    <row r="563" spans="1:3" x14ac:dyDescent="0.25">
      <c r="A563" s="1"/>
      <c r="C563" s="5"/>
    </row>
    <row r="564" spans="1:3" x14ac:dyDescent="0.25">
      <c r="A564" s="1"/>
      <c r="C564" s="5"/>
    </row>
    <row r="565" spans="1:3" x14ac:dyDescent="0.25">
      <c r="A565" s="1"/>
      <c r="C565" s="5"/>
    </row>
    <row r="566" spans="1:3" x14ac:dyDescent="0.25">
      <c r="A566" s="1"/>
      <c r="C566" s="5"/>
    </row>
    <row r="567" spans="1:3" x14ac:dyDescent="0.25">
      <c r="A567" s="1"/>
      <c r="C567" s="5"/>
    </row>
    <row r="568" spans="1:3" x14ac:dyDescent="0.25">
      <c r="A568" s="1"/>
      <c r="C568" s="5"/>
    </row>
    <row r="569" spans="1:3" x14ac:dyDescent="0.25">
      <c r="A569" s="1"/>
      <c r="C569" s="5"/>
    </row>
    <row r="570" spans="1:3" x14ac:dyDescent="0.25">
      <c r="A570" s="1"/>
      <c r="C570" s="5"/>
    </row>
    <row r="571" spans="1:3" x14ac:dyDescent="0.25">
      <c r="A571" s="1"/>
      <c r="C571" s="5"/>
    </row>
    <row r="572" spans="1:3" x14ac:dyDescent="0.25">
      <c r="A572" s="1"/>
      <c r="C572" s="5"/>
    </row>
    <row r="573" spans="1:3" x14ac:dyDescent="0.25">
      <c r="A573" s="1"/>
      <c r="C573" s="5"/>
    </row>
    <row r="574" spans="1:3" x14ac:dyDescent="0.25">
      <c r="A574" s="1"/>
      <c r="C574" s="5"/>
    </row>
    <row r="575" spans="1:3" x14ac:dyDescent="0.25">
      <c r="A575" s="1"/>
      <c r="C575" s="5"/>
    </row>
    <row r="576" spans="1:3" x14ac:dyDescent="0.25">
      <c r="A576" s="1"/>
      <c r="C576" s="5"/>
    </row>
    <row r="577" spans="1:3" x14ac:dyDescent="0.25">
      <c r="A577" s="1"/>
      <c r="C577" s="5"/>
    </row>
    <row r="578" spans="1:3" x14ac:dyDescent="0.25">
      <c r="A578" s="1"/>
      <c r="C578" s="5"/>
    </row>
    <row r="579" spans="1:3" x14ac:dyDescent="0.25">
      <c r="A579" s="1"/>
      <c r="C579" s="5"/>
    </row>
    <row r="580" spans="1:3" x14ac:dyDescent="0.25">
      <c r="A580" s="1"/>
      <c r="C580" s="5"/>
    </row>
    <row r="581" spans="1:3" x14ac:dyDescent="0.25">
      <c r="A581" s="1"/>
      <c r="C581" s="5"/>
    </row>
    <row r="582" spans="1:3" x14ac:dyDescent="0.25">
      <c r="A582" s="1"/>
      <c r="C582" s="5"/>
    </row>
    <row r="583" spans="1:3" x14ac:dyDescent="0.25">
      <c r="A583" s="1"/>
      <c r="C583" s="5"/>
    </row>
    <row r="584" spans="1:3" x14ac:dyDescent="0.25">
      <c r="A584" s="1"/>
      <c r="C584" s="5"/>
    </row>
    <row r="585" spans="1:3" x14ac:dyDescent="0.25">
      <c r="A585" s="1"/>
      <c r="C585" s="5"/>
    </row>
    <row r="586" spans="1:3" x14ac:dyDescent="0.25">
      <c r="A586" s="1"/>
      <c r="C586" s="5"/>
    </row>
    <row r="587" spans="1:3" x14ac:dyDescent="0.25">
      <c r="A587" s="1"/>
      <c r="C587" s="5"/>
    </row>
    <row r="588" spans="1:3" x14ac:dyDescent="0.25">
      <c r="A588" s="1"/>
      <c r="C588" s="5"/>
    </row>
    <row r="589" spans="1:3" x14ac:dyDescent="0.25">
      <c r="A589" s="1"/>
      <c r="C589" s="5"/>
    </row>
    <row r="590" spans="1:3" x14ac:dyDescent="0.25">
      <c r="A590" s="1"/>
      <c r="C590" s="5"/>
    </row>
    <row r="591" spans="1:3" x14ac:dyDescent="0.25">
      <c r="A591" s="1"/>
      <c r="C591" s="5"/>
    </row>
    <row r="592" spans="1:3" x14ac:dyDescent="0.25">
      <c r="A592" s="1"/>
      <c r="C592" s="5"/>
    </row>
    <row r="593" spans="1:3" x14ac:dyDescent="0.25">
      <c r="A593" s="1"/>
      <c r="C593" s="5"/>
    </row>
    <row r="594" spans="1:3" x14ac:dyDescent="0.25">
      <c r="A594" s="1"/>
      <c r="C594" s="5"/>
    </row>
    <row r="595" spans="1:3" x14ac:dyDescent="0.25">
      <c r="A595" s="1"/>
      <c r="C595" s="5"/>
    </row>
    <row r="596" spans="1:3" x14ac:dyDescent="0.25">
      <c r="A596" s="1"/>
      <c r="C596" s="5"/>
    </row>
    <row r="597" spans="1:3" x14ac:dyDescent="0.25">
      <c r="A597" s="1"/>
      <c r="C597" s="5"/>
    </row>
    <row r="598" spans="1:3" x14ac:dyDescent="0.25">
      <c r="A598" s="1"/>
      <c r="C598" s="5"/>
    </row>
    <row r="599" spans="1:3" x14ac:dyDescent="0.25">
      <c r="A599" s="1"/>
      <c r="C599" s="5"/>
    </row>
    <row r="600" spans="1:3" x14ac:dyDescent="0.25">
      <c r="A600" s="1"/>
      <c r="C600" s="5"/>
    </row>
    <row r="601" spans="1:3" x14ac:dyDescent="0.25">
      <c r="A601" s="1"/>
      <c r="C601" s="5"/>
    </row>
    <row r="602" spans="1:3" x14ac:dyDescent="0.25">
      <c r="A602" s="1"/>
      <c r="C602" s="5"/>
    </row>
    <row r="603" spans="1:3" x14ac:dyDescent="0.25">
      <c r="A603" s="1"/>
      <c r="C603" s="5"/>
    </row>
    <row r="604" spans="1:3" x14ac:dyDescent="0.25">
      <c r="A604" s="1"/>
      <c r="C604" s="5"/>
    </row>
    <row r="605" spans="1:3" x14ac:dyDescent="0.25">
      <c r="A605" s="1"/>
      <c r="C605" s="5"/>
    </row>
    <row r="606" spans="1:3" x14ac:dyDescent="0.25">
      <c r="A606" s="1"/>
      <c r="C606" s="5"/>
    </row>
    <row r="607" spans="1:3" x14ac:dyDescent="0.25">
      <c r="A607" s="1"/>
      <c r="C607" s="5"/>
    </row>
    <row r="608" spans="1:3" x14ac:dyDescent="0.25">
      <c r="A608" s="1"/>
      <c r="C608" s="5"/>
    </row>
    <row r="609" spans="1:3" x14ac:dyDescent="0.25">
      <c r="A609" s="1"/>
      <c r="C609" s="5"/>
    </row>
    <row r="610" spans="1:3" x14ac:dyDescent="0.25">
      <c r="A610" s="1"/>
      <c r="C610" s="5"/>
    </row>
    <row r="611" spans="1:3" x14ac:dyDescent="0.25">
      <c r="A611" s="1"/>
      <c r="C611" s="5"/>
    </row>
    <row r="612" spans="1:3" x14ac:dyDescent="0.25">
      <c r="A612" s="1"/>
      <c r="C612" s="5"/>
    </row>
    <row r="613" spans="1:3" x14ac:dyDescent="0.25">
      <c r="A613" s="1"/>
      <c r="C613" s="5"/>
    </row>
    <row r="614" spans="1:3" x14ac:dyDescent="0.25">
      <c r="A614" s="1"/>
      <c r="C614" s="5"/>
    </row>
    <row r="615" spans="1:3" x14ac:dyDescent="0.25">
      <c r="A615" s="1"/>
      <c r="C615" s="5"/>
    </row>
    <row r="616" spans="1:3" x14ac:dyDescent="0.25">
      <c r="A616" s="1"/>
      <c r="C616" s="5"/>
    </row>
    <row r="617" spans="1:3" x14ac:dyDescent="0.25">
      <c r="A617" s="1"/>
      <c r="C617" s="5"/>
    </row>
    <row r="618" spans="1:3" x14ac:dyDescent="0.25">
      <c r="A618" s="1"/>
      <c r="C618" s="5"/>
    </row>
    <row r="619" spans="1:3" x14ac:dyDescent="0.25">
      <c r="A619" s="1"/>
      <c r="C619" s="5"/>
    </row>
    <row r="620" spans="1:3" x14ac:dyDescent="0.25">
      <c r="A620" s="1"/>
      <c r="C620" s="5"/>
    </row>
    <row r="621" spans="1:3" x14ac:dyDescent="0.25">
      <c r="A621" s="1"/>
      <c r="C621" s="5"/>
    </row>
    <row r="622" spans="1:3" x14ac:dyDescent="0.25">
      <c r="A622" s="1"/>
      <c r="C622" s="5"/>
    </row>
    <row r="623" spans="1:3" x14ac:dyDescent="0.25">
      <c r="A623" s="1"/>
      <c r="C623" s="5"/>
    </row>
    <row r="624" spans="1:3" x14ac:dyDescent="0.25">
      <c r="A624" s="1"/>
      <c r="C624" s="5"/>
    </row>
    <row r="625" spans="1:3" x14ac:dyDescent="0.25">
      <c r="A625" s="1"/>
      <c r="C625" s="5"/>
    </row>
    <row r="626" spans="1:3" x14ac:dyDescent="0.25">
      <c r="A626" s="1"/>
      <c r="C626" s="5"/>
    </row>
    <row r="627" spans="1:3" x14ac:dyDescent="0.25">
      <c r="A627" s="1"/>
      <c r="C627" s="5"/>
    </row>
    <row r="628" spans="1:3" x14ac:dyDescent="0.25">
      <c r="A628" s="1"/>
      <c r="C628" s="5"/>
    </row>
    <row r="629" spans="1:3" x14ac:dyDescent="0.25">
      <c r="A629" s="1"/>
      <c r="C629" s="5"/>
    </row>
    <row r="630" spans="1:3" x14ac:dyDescent="0.25">
      <c r="A630" s="1"/>
      <c r="C630" s="5"/>
    </row>
    <row r="631" spans="1:3" x14ac:dyDescent="0.25">
      <c r="A631" s="1"/>
      <c r="C631" s="5"/>
    </row>
    <row r="632" spans="1:3" x14ac:dyDescent="0.25">
      <c r="A632" s="1"/>
      <c r="C632" s="5"/>
    </row>
    <row r="633" spans="1:3" x14ac:dyDescent="0.25">
      <c r="A633" s="1"/>
      <c r="C633" s="5"/>
    </row>
    <row r="634" spans="1:3" x14ac:dyDescent="0.25">
      <c r="A634" s="1"/>
      <c r="C634" s="5"/>
    </row>
    <row r="635" spans="1:3" x14ac:dyDescent="0.25">
      <c r="A635" s="1"/>
      <c r="C635" s="5"/>
    </row>
    <row r="636" spans="1:3" x14ac:dyDescent="0.25">
      <c r="A636" s="1"/>
      <c r="C636" s="5"/>
    </row>
    <row r="637" spans="1:3" x14ac:dyDescent="0.25">
      <c r="A637" s="1"/>
      <c r="C637" s="5"/>
    </row>
    <row r="638" spans="1:3" x14ac:dyDescent="0.25">
      <c r="A638" s="1"/>
      <c r="C638" s="5"/>
    </row>
    <row r="639" spans="1:3" x14ac:dyDescent="0.25">
      <c r="A639" s="1"/>
      <c r="C639" s="5"/>
    </row>
    <row r="640" spans="1:3" x14ac:dyDescent="0.25">
      <c r="A640" s="1"/>
      <c r="C640" s="5"/>
    </row>
  </sheetData>
  <mergeCells count="5">
    <mergeCell ref="E2:E3"/>
    <mergeCell ref="D2:D3"/>
    <mergeCell ref="F2:F3"/>
    <mergeCell ref="G2:G3"/>
    <mergeCell ref="A1:G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4"/>
  <sheetViews>
    <sheetView workbookViewId="0">
      <selection activeCell="L18" sqref="L18"/>
    </sheetView>
  </sheetViews>
  <sheetFormatPr defaultRowHeight="15.75" x14ac:dyDescent="0.25"/>
  <cols>
    <col min="1" max="1" width="9.875" bestFit="1" customWidth="1"/>
    <col min="2" max="2" width="1.875" customWidth="1"/>
    <col min="3" max="4" width="7.5" style="16" customWidth="1"/>
    <col min="5" max="5" width="1.5" style="16" customWidth="1"/>
    <col min="6" max="7" width="7.5" style="16" customWidth="1"/>
    <col min="8" max="8" width="1.5" style="16" customWidth="1"/>
    <col min="9" max="10" width="7.5" style="16" customWidth="1"/>
    <col min="11" max="11" width="1.5" style="16" customWidth="1"/>
    <col min="12" max="13" width="7.5" style="16" customWidth="1"/>
    <col min="14" max="14" width="1.5" style="16" customWidth="1"/>
    <col min="15" max="16" width="7.5" style="16" customWidth="1"/>
    <col min="17" max="17" width="2" customWidth="1"/>
    <col min="20" max="20" width="2" customWidth="1"/>
  </cols>
  <sheetData>
    <row r="1" spans="1:25" x14ac:dyDescent="0.25">
      <c r="A1" s="64" t="s">
        <v>9</v>
      </c>
      <c r="C1" s="62" t="s">
        <v>7</v>
      </c>
      <c r="D1" s="62"/>
      <c r="E1" s="58"/>
      <c r="F1" s="62" t="s">
        <v>70</v>
      </c>
      <c r="G1" s="62"/>
      <c r="H1" s="58"/>
      <c r="I1" s="62" t="s">
        <v>64</v>
      </c>
      <c r="J1" s="62"/>
      <c r="K1" s="58"/>
      <c r="L1" s="62" t="s">
        <v>71</v>
      </c>
      <c r="M1" s="62"/>
      <c r="N1" s="58"/>
      <c r="O1" s="62" t="s">
        <v>72</v>
      </c>
      <c r="P1" s="62"/>
      <c r="R1" s="62" t="s">
        <v>43</v>
      </c>
      <c r="S1" s="62"/>
      <c r="T1" s="9"/>
      <c r="U1" s="62" t="s">
        <v>44</v>
      </c>
      <c r="V1" s="62"/>
      <c r="Y1" s="22" t="s">
        <v>46</v>
      </c>
    </row>
    <row r="2" spans="1:25" x14ac:dyDescent="0.25">
      <c r="A2" s="64"/>
      <c r="C2" s="15" t="s">
        <v>41</v>
      </c>
      <c r="D2" s="19">
        <f>AVERAGE(D5:D434)</f>
        <v>-1.6368479717019213E-3</v>
      </c>
      <c r="E2" s="18"/>
      <c r="F2" s="18" t="str">
        <f>C2</f>
        <v>Средняя дох</v>
      </c>
      <c r="G2" s="19">
        <f>AVERAGE(G5:G434)</f>
        <v>2.5081997148522072E-4</v>
      </c>
      <c r="H2" s="18"/>
      <c r="I2" s="18" t="str">
        <f>F2</f>
        <v>Средняя дох</v>
      </c>
      <c r="J2" s="19">
        <f>AVERAGE(J5:J434)</f>
        <v>1.5901689699514819E-3</v>
      </c>
      <c r="K2" s="18"/>
      <c r="L2" s="18" t="str">
        <f>I2</f>
        <v>Средняя дох</v>
      </c>
      <c r="M2" s="19">
        <f>AVERAGE(M5:M434)</f>
        <v>1.4927413055624095E-3</v>
      </c>
      <c r="N2" s="18"/>
      <c r="O2" s="18" t="str">
        <f>L2</f>
        <v>Средняя дох</v>
      </c>
      <c r="P2" s="19">
        <f>AVERAGE(P5:P434)</f>
        <v>-7.7150950824831288E-3</v>
      </c>
      <c r="R2" s="16" t="str">
        <f>C1</f>
        <v>SBER</v>
      </c>
      <c r="S2" s="17">
        <f>D2</f>
        <v>-1.6368479717019213E-3</v>
      </c>
      <c r="T2" s="17"/>
      <c r="U2" t="s">
        <v>7</v>
      </c>
      <c r="V2">
        <v>2.1778663921043296E-3</v>
      </c>
      <c r="W2" s="21">
        <f>W8</f>
        <v>6.9999999999999999E-4</v>
      </c>
      <c r="Y2" s="23">
        <f>V2/5*254</f>
        <v>0.11063561271889995</v>
      </c>
    </row>
    <row r="3" spans="1:25" x14ac:dyDescent="0.25">
      <c r="A3" s="64"/>
      <c r="C3" s="15" t="s">
        <v>4</v>
      </c>
      <c r="D3" s="67" t="s">
        <v>42</v>
      </c>
      <c r="E3" s="15"/>
      <c r="F3" s="15" t="s">
        <v>4</v>
      </c>
      <c r="G3" s="67" t="str">
        <f>D3</f>
        <v>Лог доходность</v>
      </c>
      <c r="H3" s="15"/>
      <c r="I3" s="15" t="s">
        <v>4</v>
      </c>
      <c r="J3" s="67" t="str">
        <f>G3</f>
        <v>Лог доходность</v>
      </c>
      <c r="K3" s="15"/>
      <c r="L3" s="15" t="s">
        <v>4</v>
      </c>
      <c r="M3" s="67" t="str">
        <f>J3</f>
        <v>Лог доходность</v>
      </c>
      <c r="N3" s="15"/>
      <c r="O3" s="15" t="s">
        <v>4</v>
      </c>
      <c r="P3" s="67" t="str">
        <f>M3</f>
        <v>Лог доходность</v>
      </c>
      <c r="R3" s="16" t="str">
        <f>F1</f>
        <v>SIBN</v>
      </c>
      <c r="S3" s="17">
        <f>G2</f>
        <v>2.5081997148522072E-4</v>
      </c>
      <c r="T3" s="17"/>
      <c r="U3" t="s">
        <v>8</v>
      </c>
      <c r="V3">
        <v>8.1383363064600387E-4</v>
      </c>
      <c r="W3" s="21">
        <f>W2</f>
        <v>6.9999999999999999E-4</v>
      </c>
      <c r="Y3" s="23">
        <f t="shared" ref="Y3:Y6" si="0">V3/5*254</f>
        <v>4.1342748436816998E-2</v>
      </c>
    </row>
    <row r="4" spans="1:25" x14ac:dyDescent="0.25">
      <c r="A4" s="1">
        <v>43101</v>
      </c>
      <c r="B4" s="1"/>
      <c r="C4">
        <v>18.329999999999998</v>
      </c>
      <c r="D4" s="67"/>
      <c r="F4">
        <v>21.3</v>
      </c>
      <c r="G4" s="67"/>
      <c r="I4">
        <v>4.7619999999999996</v>
      </c>
      <c r="J4" s="67"/>
      <c r="L4">
        <v>10.8</v>
      </c>
      <c r="M4" s="67"/>
      <c r="O4">
        <v>2.58</v>
      </c>
      <c r="P4" s="67"/>
      <c r="R4" s="16" t="str">
        <f>I1</f>
        <v>GAZP</v>
      </c>
      <c r="S4" s="17">
        <f>J2</f>
        <v>1.5901689699514819E-3</v>
      </c>
      <c r="T4" s="17"/>
      <c r="U4" t="s">
        <v>2</v>
      </c>
      <c r="V4">
        <v>1.686971363890655E-4</v>
      </c>
      <c r="W4" s="21">
        <f>W3</f>
        <v>6.9999999999999999E-4</v>
      </c>
      <c r="Y4" s="23">
        <f t="shared" si="0"/>
        <v>8.5698145285645275E-3</v>
      </c>
    </row>
    <row r="5" spans="1:25" x14ac:dyDescent="0.25">
      <c r="A5" s="1">
        <v>43108</v>
      </c>
      <c r="B5" s="1"/>
      <c r="C5">
        <v>18.399999999999999</v>
      </c>
      <c r="D5" s="16">
        <f t="shared" ref="D5:D68" si="1">LN(C5)-LN(C4)</f>
        <v>3.8116027633265936E-3</v>
      </c>
      <c r="F5">
        <v>23.4</v>
      </c>
      <c r="G5" s="16">
        <f>LN(F5)-LN(F4)</f>
        <v>9.4028949648276239E-2</v>
      </c>
      <c r="I5">
        <v>5.05</v>
      </c>
      <c r="J5" s="16">
        <f>LN(I5)-LN(I4)</f>
        <v>5.872049522259748E-2</v>
      </c>
      <c r="L5">
        <v>12.2</v>
      </c>
      <c r="M5" s="16">
        <f>LN(L5)-LN(L4)</f>
        <v>0.12188981760903683</v>
      </c>
      <c r="O5">
        <v>2.62</v>
      </c>
      <c r="P5" s="16">
        <f>LN(O5)-LN(O4)</f>
        <v>1.5384918839479456E-2</v>
      </c>
      <c r="R5" s="16" t="str">
        <f>L1</f>
        <v>HSBK</v>
      </c>
      <c r="S5" s="17">
        <f>M2</f>
        <v>1.4927413055624095E-3</v>
      </c>
      <c r="T5" s="17"/>
      <c r="U5" t="s">
        <v>0</v>
      </c>
      <c r="V5">
        <v>-5.5712284676181969E-4</v>
      </c>
      <c r="W5" s="21">
        <f>W4</f>
        <v>6.9999999999999999E-4</v>
      </c>
      <c r="Y5" s="23">
        <f t="shared" si="0"/>
        <v>-2.8301840615500441E-2</v>
      </c>
    </row>
    <row r="6" spans="1:25" x14ac:dyDescent="0.25">
      <c r="A6" s="1">
        <v>43115</v>
      </c>
      <c r="B6" s="1"/>
      <c r="C6">
        <v>18.690000000000001</v>
      </c>
      <c r="D6" s="16">
        <f t="shared" si="1"/>
        <v>1.5637956852531776E-2</v>
      </c>
      <c r="F6">
        <v>23.4</v>
      </c>
      <c r="G6" s="16">
        <f t="shared" ref="G6:G69" si="2">LN(F6)-LN(F5)</f>
        <v>0</v>
      </c>
      <c r="I6">
        <v>5.23</v>
      </c>
      <c r="J6" s="16">
        <f t="shared" ref="J6:J69" si="3">LN(I6)-LN(I5)</f>
        <v>3.5023034789563257E-2</v>
      </c>
      <c r="L6">
        <v>12.4</v>
      </c>
      <c r="M6" s="16">
        <f t="shared" ref="M6:M69" si="4">LN(L6)-LN(L5)</f>
        <v>1.6260520871780315E-2</v>
      </c>
      <c r="O6">
        <v>2.64</v>
      </c>
      <c r="P6" s="16">
        <f t="shared" ref="P6:P69" si="5">LN(O6)-LN(O5)</f>
        <v>7.6045993852192906E-3</v>
      </c>
      <c r="R6" s="16" t="str">
        <f>O1</f>
        <v>OKEY</v>
      </c>
      <c r="S6" s="17">
        <f>P2</f>
        <v>-7.7150950824831288E-3</v>
      </c>
      <c r="T6" s="17"/>
      <c r="U6" t="s">
        <v>6</v>
      </c>
      <c r="V6">
        <v>-1.2000234466013119E-3</v>
      </c>
      <c r="W6" s="21">
        <f>W5</f>
        <v>6.9999999999999999E-4</v>
      </c>
      <c r="Y6" s="23">
        <f t="shared" si="0"/>
        <v>-6.0961191087346642E-2</v>
      </c>
    </row>
    <row r="7" spans="1:25" x14ac:dyDescent="0.25">
      <c r="A7" s="1">
        <v>43122</v>
      </c>
      <c r="B7" s="1"/>
      <c r="C7">
        <v>18.75</v>
      </c>
      <c r="D7" s="16">
        <f t="shared" si="1"/>
        <v>3.2051309489480317E-3</v>
      </c>
      <c r="F7">
        <v>24.6</v>
      </c>
      <c r="G7" s="16">
        <f t="shared" si="2"/>
        <v>5.0010420574661207E-2</v>
      </c>
      <c r="I7">
        <v>5.17</v>
      </c>
      <c r="J7" s="16">
        <f t="shared" si="3"/>
        <v>-1.1538589556493895E-2</v>
      </c>
      <c r="L7">
        <v>13.05</v>
      </c>
      <c r="M7" s="16">
        <f t="shared" si="4"/>
        <v>5.1091661157711243E-2</v>
      </c>
      <c r="O7">
        <v>2.58</v>
      </c>
      <c r="P7" s="16">
        <f t="shared" si="5"/>
        <v>-2.2989518224698746E-2</v>
      </c>
      <c r="W7" s="20"/>
    </row>
    <row r="8" spans="1:25" x14ac:dyDescent="0.25">
      <c r="A8" s="1">
        <v>43129</v>
      </c>
      <c r="B8" s="1"/>
      <c r="C8">
        <v>19.32</v>
      </c>
      <c r="D8" s="16">
        <f t="shared" si="1"/>
        <v>2.9947076367952352E-2</v>
      </c>
      <c r="F8">
        <v>25.15</v>
      </c>
      <c r="G8" s="16">
        <f t="shared" si="2"/>
        <v>2.2111453607430942E-2</v>
      </c>
      <c r="I8">
        <v>5.05</v>
      </c>
      <c r="J8" s="16">
        <f t="shared" si="3"/>
        <v>-2.3484445233069362E-2</v>
      </c>
      <c r="L8">
        <v>12.8</v>
      </c>
      <c r="M8" s="16">
        <f t="shared" si="4"/>
        <v>-1.9342962843130973E-2</v>
      </c>
      <c r="O8">
        <v>2.56</v>
      </c>
      <c r="P8" s="16">
        <f t="shared" si="5"/>
        <v>-7.7821404420549412E-3</v>
      </c>
      <c r="U8" s="62" t="s">
        <v>45</v>
      </c>
      <c r="V8" s="62"/>
      <c r="W8" s="21">
        <v>6.9999999999999999E-4</v>
      </c>
    </row>
    <row r="9" spans="1:25" x14ac:dyDescent="0.25">
      <c r="A9" s="1">
        <v>43136</v>
      </c>
      <c r="B9" s="1"/>
      <c r="C9">
        <v>18.11</v>
      </c>
      <c r="D9" s="16">
        <f t="shared" si="1"/>
        <v>-6.4676556889049941E-2</v>
      </c>
      <c r="F9">
        <v>23.9</v>
      </c>
      <c r="G9" s="16">
        <f t="shared" si="2"/>
        <v>-5.0979437608282829E-2</v>
      </c>
      <c r="I9">
        <v>4.62</v>
      </c>
      <c r="J9" s="16">
        <f t="shared" si="3"/>
        <v>-8.899353819362088E-2</v>
      </c>
      <c r="L9">
        <v>12.15</v>
      </c>
      <c r="M9" s="16">
        <f t="shared" si="4"/>
        <v>-5.2116001139014045E-2</v>
      </c>
      <c r="O9">
        <v>2.46</v>
      </c>
      <c r="P9" s="16">
        <f t="shared" si="5"/>
        <v>-3.9845908547199715E-2</v>
      </c>
    </row>
    <row r="10" spans="1:25" x14ac:dyDescent="0.25">
      <c r="A10" s="1">
        <v>43143</v>
      </c>
      <c r="B10" s="1"/>
      <c r="C10">
        <v>20.05</v>
      </c>
      <c r="D10" s="16">
        <f t="shared" si="1"/>
        <v>0.10176488185725585</v>
      </c>
      <c r="F10">
        <v>24.85</v>
      </c>
      <c r="G10" s="16">
        <f t="shared" si="2"/>
        <v>3.8979293605172494E-2</v>
      </c>
      <c r="I10">
        <v>4.8250000000000002</v>
      </c>
      <c r="J10" s="16">
        <f t="shared" si="3"/>
        <v>4.341602969730185E-2</v>
      </c>
      <c r="L10">
        <v>13</v>
      </c>
      <c r="M10" s="16">
        <f t="shared" si="4"/>
        <v>6.7620187674979348E-2</v>
      </c>
      <c r="O10">
        <v>2.44</v>
      </c>
      <c r="P10" s="16">
        <f t="shared" si="5"/>
        <v>-8.1633106391609811E-3</v>
      </c>
    </row>
    <row r="11" spans="1:25" x14ac:dyDescent="0.25">
      <c r="A11" s="1">
        <v>43150</v>
      </c>
      <c r="B11" s="1"/>
      <c r="C11">
        <v>20.3</v>
      </c>
      <c r="D11" s="16">
        <f t="shared" si="1"/>
        <v>1.239173229516366E-2</v>
      </c>
      <c r="F11">
        <v>24.9</v>
      </c>
      <c r="G11" s="16">
        <f t="shared" si="2"/>
        <v>2.0100509280243095E-3</v>
      </c>
      <c r="I11">
        <v>5.0599999999999996</v>
      </c>
      <c r="J11" s="16">
        <f t="shared" si="3"/>
        <v>4.7555748508424811E-2</v>
      </c>
      <c r="L11">
        <v>14.45</v>
      </c>
      <c r="M11" s="16">
        <f t="shared" si="4"/>
        <v>0.10574505709690429</v>
      </c>
      <c r="O11">
        <v>2.42</v>
      </c>
      <c r="P11" s="16">
        <f t="shared" si="5"/>
        <v>-8.2304991365154123E-3</v>
      </c>
    </row>
    <row r="12" spans="1:25" x14ac:dyDescent="0.25">
      <c r="A12" s="1">
        <v>43157</v>
      </c>
      <c r="B12" s="1"/>
      <c r="C12">
        <v>19.93</v>
      </c>
      <c r="D12" s="16">
        <f t="shared" si="1"/>
        <v>-1.8394751823038291E-2</v>
      </c>
      <c r="F12">
        <v>25.35</v>
      </c>
      <c r="G12" s="16">
        <f t="shared" si="2"/>
        <v>1.7910926566530261E-2</v>
      </c>
      <c r="I12">
        <v>4.8090000000000002</v>
      </c>
      <c r="J12" s="16">
        <f t="shared" si="3"/>
        <v>-5.0877321003848452E-2</v>
      </c>
      <c r="L12">
        <v>14.25</v>
      </c>
      <c r="M12" s="16">
        <f t="shared" si="4"/>
        <v>-1.393750784378156E-2</v>
      </c>
      <c r="O12">
        <v>2.44</v>
      </c>
      <c r="P12" s="16">
        <f t="shared" si="5"/>
        <v>8.2304991365154123E-3</v>
      </c>
    </row>
    <row r="13" spans="1:25" x14ac:dyDescent="0.25">
      <c r="A13" s="1">
        <v>43164</v>
      </c>
      <c r="B13" s="1"/>
      <c r="C13">
        <v>19.93</v>
      </c>
      <c r="D13" s="16">
        <f t="shared" si="1"/>
        <v>0</v>
      </c>
      <c r="F13">
        <v>25.95</v>
      </c>
      <c r="G13" s="16">
        <f t="shared" si="2"/>
        <v>2.3392879574705372E-2</v>
      </c>
      <c r="I13">
        <v>4.8600000000000003</v>
      </c>
      <c r="J13" s="16">
        <f t="shared" si="3"/>
        <v>1.0549275616876796E-2</v>
      </c>
      <c r="L13">
        <v>14.75</v>
      </c>
      <c r="M13" s="16">
        <f t="shared" si="4"/>
        <v>3.4486176071169439E-2</v>
      </c>
      <c r="O13">
        <v>2.38</v>
      </c>
      <c r="P13" s="16">
        <f t="shared" si="5"/>
        <v>-2.4897551621727132E-2</v>
      </c>
    </row>
    <row r="14" spans="1:25" x14ac:dyDescent="0.25">
      <c r="A14" s="1">
        <v>43171</v>
      </c>
      <c r="B14" s="1"/>
      <c r="C14">
        <v>18.234999999999999</v>
      </c>
      <c r="D14" s="16">
        <f t="shared" si="1"/>
        <v>-8.8883309964059798E-2</v>
      </c>
      <c r="F14">
        <v>24.75</v>
      </c>
      <c r="G14" s="16">
        <f t="shared" si="2"/>
        <v>-4.7346120597198116E-2</v>
      </c>
      <c r="I14">
        <v>4.76</v>
      </c>
      <c r="J14" s="16">
        <f t="shared" si="3"/>
        <v>-2.0790769669073894E-2</v>
      </c>
      <c r="L14">
        <v>14.1</v>
      </c>
      <c r="M14" s="16">
        <f t="shared" si="4"/>
        <v>-4.5068285401706376E-2</v>
      </c>
      <c r="O14">
        <v>1.91</v>
      </c>
      <c r="P14" s="16">
        <f t="shared" si="5"/>
        <v>-0.21999724562484491</v>
      </c>
    </row>
    <row r="15" spans="1:25" x14ac:dyDescent="0.25">
      <c r="A15" s="1">
        <v>43178</v>
      </c>
      <c r="B15" s="1"/>
      <c r="C15">
        <v>19</v>
      </c>
      <c r="D15" s="16">
        <f t="shared" si="1"/>
        <v>4.1096154905796656E-2</v>
      </c>
      <c r="F15">
        <v>25.05</v>
      </c>
      <c r="G15" s="16">
        <f t="shared" si="2"/>
        <v>1.2048338516174262E-2</v>
      </c>
      <c r="I15">
        <v>4.9089999999999998</v>
      </c>
      <c r="J15" s="16">
        <f t="shared" si="3"/>
        <v>3.0822586832586873E-2</v>
      </c>
      <c r="L15">
        <v>14.4</v>
      </c>
      <c r="M15" s="16">
        <f t="shared" si="4"/>
        <v>2.1053409197832273E-2</v>
      </c>
      <c r="O15">
        <v>2.04</v>
      </c>
      <c r="P15" s="16">
        <f t="shared" si="5"/>
        <v>6.5846565797586631E-2</v>
      </c>
    </row>
    <row r="16" spans="1:25" x14ac:dyDescent="0.25">
      <c r="A16" s="1">
        <v>43185</v>
      </c>
      <c r="B16" s="1"/>
      <c r="C16">
        <v>18.63</v>
      </c>
      <c r="D16" s="16">
        <f t="shared" si="1"/>
        <v>-1.9665794552943261E-2</v>
      </c>
      <c r="F16">
        <v>25.8</v>
      </c>
      <c r="G16" s="16">
        <f t="shared" si="2"/>
        <v>2.9500664396698184E-2</v>
      </c>
      <c r="I16">
        <v>4.8659999999999997</v>
      </c>
      <c r="J16" s="16">
        <f t="shared" si="3"/>
        <v>-8.7980107145846365E-3</v>
      </c>
      <c r="L16">
        <v>13.8</v>
      </c>
      <c r="M16" s="16">
        <f t="shared" si="4"/>
        <v>-4.2559614418795633E-2</v>
      </c>
      <c r="O16">
        <v>2</v>
      </c>
      <c r="P16" s="16">
        <f t="shared" si="5"/>
        <v>-1.9802627296179764E-2</v>
      </c>
    </row>
    <row r="17" spans="1:16" x14ac:dyDescent="0.25">
      <c r="A17" s="1">
        <v>43192</v>
      </c>
      <c r="B17" s="1"/>
      <c r="C17">
        <v>18.96</v>
      </c>
      <c r="D17" s="16">
        <f t="shared" si="1"/>
        <v>1.755831221337889E-2</v>
      </c>
      <c r="F17">
        <v>27</v>
      </c>
      <c r="G17" s="16">
        <f t="shared" si="2"/>
        <v>4.5462374076757239E-2</v>
      </c>
      <c r="I17">
        <v>4.8239999999999998</v>
      </c>
      <c r="J17" s="16">
        <f t="shared" si="3"/>
        <v>-8.6687849364466274E-3</v>
      </c>
      <c r="L17">
        <v>13.75</v>
      </c>
      <c r="M17" s="16">
        <f t="shared" si="4"/>
        <v>-3.6297680505787966E-3</v>
      </c>
      <c r="O17">
        <v>1.96</v>
      </c>
      <c r="P17" s="16">
        <f t="shared" si="5"/>
        <v>-2.0202707317519497E-2</v>
      </c>
    </row>
    <row r="18" spans="1:16" x14ac:dyDescent="0.25">
      <c r="A18" s="1">
        <v>43199</v>
      </c>
      <c r="B18" s="1"/>
      <c r="C18">
        <v>13.5</v>
      </c>
      <c r="D18" s="16">
        <f t="shared" si="1"/>
        <v>-0.33964181138249216</v>
      </c>
      <c r="F18">
        <v>23.85</v>
      </c>
      <c r="G18" s="16">
        <f t="shared" si="2"/>
        <v>-0.12405264866997889</v>
      </c>
      <c r="I18">
        <v>4.5410000000000004</v>
      </c>
      <c r="J18" s="16">
        <f t="shared" si="3"/>
        <v>-6.0456207309069976E-2</v>
      </c>
      <c r="L18">
        <v>12.3</v>
      </c>
      <c r="M18" s="16">
        <f t="shared" si="4"/>
        <v>-0.11143956173420833</v>
      </c>
      <c r="O18">
        <v>2.1</v>
      </c>
      <c r="P18" s="16">
        <f t="shared" si="5"/>
        <v>6.8992871486951546E-2</v>
      </c>
    </row>
    <row r="19" spans="1:16" x14ac:dyDescent="0.25">
      <c r="A19" s="1">
        <v>43206</v>
      </c>
      <c r="B19" s="1"/>
      <c r="C19">
        <v>14.914999999999999</v>
      </c>
      <c r="D19" s="16">
        <f t="shared" si="1"/>
        <v>9.9677732522327922E-2</v>
      </c>
      <c r="F19">
        <v>24.45</v>
      </c>
      <c r="G19" s="16">
        <f t="shared" si="2"/>
        <v>2.4845998586530804E-2</v>
      </c>
      <c r="I19">
        <v>4.63</v>
      </c>
      <c r="J19" s="16">
        <f t="shared" si="3"/>
        <v>1.9409615982328488E-2</v>
      </c>
      <c r="L19">
        <v>11.8</v>
      </c>
      <c r="M19" s="16">
        <f t="shared" si="4"/>
        <v>-4.1499730906752852E-2</v>
      </c>
      <c r="O19">
        <v>2.16</v>
      </c>
      <c r="P19" s="16">
        <f t="shared" si="5"/>
        <v>2.8170876966696401E-2</v>
      </c>
    </row>
    <row r="20" spans="1:16" x14ac:dyDescent="0.25">
      <c r="A20" s="1">
        <v>43213</v>
      </c>
      <c r="B20" s="1"/>
      <c r="C20">
        <v>14.6</v>
      </c>
      <c r="D20" s="16">
        <f t="shared" si="1"/>
        <v>-2.1345889252420758E-2</v>
      </c>
      <c r="F20">
        <v>24.6</v>
      </c>
      <c r="G20" s="16">
        <f t="shared" si="2"/>
        <v>6.1162270174359712E-3</v>
      </c>
      <c r="I20">
        <v>4.5890000000000004</v>
      </c>
      <c r="J20" s="16">
        <f t="shared" si="3"/>
        <v>-8.8947326854462716E-3</v>
      </c>
      <c r="L20">
        <v>12.25</v>
      </c>
      <c r="M20" s="16">
        <f t="shared" si="4"/>
        <v>3.7426405519116912E-2</v>
      </c>
      <c r="O20">
        <v>2.2999999999999998</v>
      </c>
      <c r="P20" s="16">
        <f t="shared" si="5"/>
        <v>6.2800901239030149E-2</v>
      </c>
    </row>
    <row r="21" spans="1:16" x14ac:dyDescent="0.25">
      <c r="A21" s="1">
        <v>43220</v>
      </c>
      <c r="B21" s="1"/>
      <c r="C21">
        <v>14.76</v>
      </c>
      <c r="D21" s="16">
        <f t="shared" si="1"/>
        <v>1.0899290458035615E-2</v>
      </c>
      <c r="F21">
        <v>24.3</v>
      </c>
      <c r="G21" s="16">
        <f t="shared" si="2"/>
        <v>-1.2270092591814219E-2</v>
      </c>
      <c r="I21">
        <v>4.5</v>
      </c>
      <c r="J21" s="16">
        <f t="shared" si="3"/>
        <v>-1.9584738636422294E-2</v>
      </c>
      <c r="L21">
        <v>13.1</v>
      </c>
      <c r="M21" s="16">
        <f t="shared" si="4"/>
        <v>6.7086293216369608E-2</v>
      </c>
      <c r="O21">
        <v>2.3199999999999998</v>
      </c>
      <c r="P21" s="16">
        <f t="shared" si="5"/>
        <v>8.6580627431146473E-3</v>
      </c>
    </row>
    <row r="22" spans="1:16" x14ac:dyDescent="0.25">
      <c r="A22" s="1">
        <v>43227</v>
      </c>
      <c r="B22" s="1"/>
      <c r="C22">
        <v>15.76</v>
      </c>
      <c r="D22" s="16">
        <f t="shared" si="1"/>
        <v>6.5554265257406374E-2</v>
      </c>
      <c r="F22">
        <v>26.5</v>
      </c>
      <c r="G22" s="16">
        <f t="shared" si="2"/>
        <v>8.666838264567378E-2</v>
      </c>
      <c r="I22">
        <v>4.8099999999999996</v>
      </c>
      <c r="J22" s="16">
        <f t="shared" si="3"/>
        <v>6.6619687341395561E-2</v>
      </c>
      <c r="L22">
        <v>12.95</v>
      </c>
      <c r="M22" s="16">
        <f t="shared" si="4"/>
        <v>-1.1516442061559218E-2</v>
      </c>
      <c r="O22">
        <v>2.34</v>
      </c>
      <c r="P22" s="16">
        <f t="shared" si="5"/>
        <v>8.5837436913914766E-3</v>
      </c>
    </row>
    <row r="23" spans="1:16" x14ac:dyDescent="0.25">
      <c r="A23" s="1">
        <v>43234</v>
      </c>
      <c r="B23" s="1"/>
      <c r="C23">
        <v>14.65</v>
      </c>
      <c r="D23" s="16">
        <f t="shared" si="1"/>
        <v>-7.3034748966656515E-2</v>
      </c>
      <c r="F23">
        <v>26</v>
      </c>
      <c r="G23" s="16">
        <f t="shared" si="2"/>
        <v>-1.9048194970694432E-2</v>
      </c>
      <c r="I23">
        <v>4.6449999999999996</v>
      </c>
      <c r="J23" s="16">
        <f t="shared" si="3"/>
        <v>-3.4905711851868082E-2</v>
      </c>
      <c r="L23">
        <v>12.15</v>
      </c>
      <c r="M23" s="16">
        <f t="shared" si="4"/>
        <v>-6.3766618358989113E-2</v>
      </c>
      <c r="O23">
        <v>2.2400000000000002</v>
      </c>
      <c r="P23" s="16">
        <f t="shared" si="5"/>
        <v>-4.3675063502661482E-2</v>
      </c>
    </row>
    <row r="24" spans="1:16" x14ac:dyDescent="0.25">
      <c r="A24" s="1">
        <v>43241</v>
      </c>
      <c r="B24" s="1"/>
      <c r="C24">
        <v>14.56</v>
      </c>
      <c r="D24" s="16">
        <f t="shared" si="1"/>
        <v>-6.1622926945363865E-3</v>
      </c>
      <c r="F24">
        <v>26.7</v>
      </c>
      <c r="G24" s="16">
        <f t="shared" si="2"/>
        <v>2.6567027384721609E-2</v>
      </c>
      <c r="I24">
        <v>4.62</v>
      </c>
      <c r="J24" s="16">
        <f t="shared" si="3"/>
        <v>-5.3966671721541459E-3</v>
      </c>
      <c r="L24">
        <v>12.45</v>
      </c>
      <c r="M24" s="16">
        <f t="shared" si="4"/>
        <v>2.4391453124159135E-2</v>
      </c>
      <c r="O24">
        <v>2.2999999999999998</v>
      </c>
      <c r="P24" s="16">
        <f t="shared" si="5"/>
        <v>2.6433257068155358E-2</v>
      </c>
    </row>
    <row r="25" spans="1:16" x14ac:dyDescent="0.25">
      <c r="A25" s="1">
        <v>43248</v>
      </c>
      <c r="B25" s="1"/>
      <c r="C25">
        <v>14.55</v>
      </c>
      <c r="D25" s="16">
        <f t="shared" si="1"/>
        <v>-6.8704915103845465E-4</v>
      </c>
      <c r="F25">
        <v>25.55</v>
      </c>
      <c r="G25" s="16">
        <f t="shared" si="2"/>
        <v>-4.4026248756490194E-2</v>
      </c>
      <c r="I25">
        <v>4.5949999999999998</v>
      </c>
      <c r="J25" s="16">
        <f t="shared" si="3"/>
        <v>-5.4259492859971559E-3</v>
      </c>
      <c r="L25">
        <v>11.95</v>
      </c>
      <c r="M25" s="16">
        <f t="shared" si="4"/>
        <v>-4.0989344533196803E-2</v>
      </c>
      <c r="O25">
        <v>2.4</v>
      </c>
      <c r="P25" s="16">
        <f t="shared" si="5"/>
        <v>4.2559614418795966E-2</v>
      </c>
    </row>
    <row r="26" spans="1:16" x14ac:dyDescent="0.25">
      <c r="A26" s="1">
        <v>43255</v>
      </c>
      <c r="B26" s="1"/>
      <c r="C26">
        <v>13.93</v>
      </c>
      <c r="D26" s="16">
        <f t="shared" si="1"/>
        <v>-4.3546205825787165E-2</v>
      </c>
      <c r="F26">
        <v>26</v>
      </c>
      <c r="G26" s="16">
        <f t="shared" si="2"/>
        <v>1.7459221371768585E-2</v>
      </c>
      <c r="I26">
        <v>4.5460000000000003</v>
      </c>
      <c r="J26" s="16">
        <f t="shared" si="3"/>
        <v>-1.0721030377298879E-2</v>
      </c>
      <c r="L26">
        <v>11.8</v>
      </c>
      <c r="M26" s="16">
        <f t="shared" si="4"/>
        <v>-1.2631746905900521E-2</v>
      </c>
      <c r="O26">
        <v>2.2999999999999998</v>
      </c>
      <c r="P26" s="16">
        <f t="shared" si="5"/>
        <v>-4.2559614418795966E-2</v>
      </c>
    </row>
    <row r="27" spans="1:16" x14ac:dyDescent="0.25">
      <c r="A27" s="1">
        <v>43262</v>
      </c>
      <c r="B27" s="1"/>
      <c r="C27">
        <v>13.65</v>
      </c>
      <c r="D27" s="16">
        <f t="shared" si="1"/>
        <v>-2.0305266160745461E-2</v>
      </c>
      <c r="F27">
        <v>25.5</v>
      </c>
      <c r="G27" s="16">
        <f t="shared" si="2"/>
        <v>-1.9418085857101808E-2</v>
      </c>
      <c r="I27">
        <v>4.3209999999999997</v>
      </c>
      <c r="J27" s="16">
        <f t="shared" si="3"/>
        <v>-5.0760868480555388E-2</v>
      </c>
      <c r="L27">
        <v>11.85</v>
      </c>
      <c r="M27" s="16">
        <f t="shared" si="4"/>
        <v>4.2283361095210026E-3</v>
      </c>
      <c r="O27">
        <v>2.3199999999999998</v>
      </c>
      <c r="P27" s="16">
        <f t="shared" si="5"/>
        <v>8.6580627431146473E-3</v>
      </c>
    </row>
    <row r="28" spans="1:16" x14ac:dyDescent="0.25">
      <c r="A28" s="1">
        <v>43269</v>
      </c>
      <c r="B28" s="1"/>
      <c r="C28">
        <v>13.94</v>
      </c>
      <c r="D28" s="16">
        <f t="shared" si="1"/>
        <v>2.1022883701408812E-2</v>
      </c>
      <c r="F28">
        <v>24.6</v>
      </c>
      <c r="G28" s="16">
        <f t="shared" si="2"/>
        <v>-3.5932009226063322E-2</v>
      </c>
      <c r="I28">
        <v>4.319</v>
      </c>
      <c r="J28" s="16">
        <f t="shared" si="3"/>
        <v>-4.6296297123205044E-4</v>
      </c>
      <c r="L28">
        <v>11.9</v>
      </c>
      <c r="M28" s="16">
        <f t="shared" si="4"/>
        <v>4.2105325363435142E-3</v>
      </c>
      <c r="O28">
        <v>2.2999999999999998</v>
      </c>
      <c r="P28" s="16">
        <f t="shared" si="5"/>
        <v>-8.6580627431146473E-3</v>
      </c>
    </row>
    <row r="29" spans="1:16" x14ac:dyDescent="0.25">
      <c r="A29" s="1">
        <v>43276</v>
      </c>
      <c r="B29" s="1"/>
      <c r="C29">
        <v>14.435</v>
      </c>
      <c r="D29" s="16">
        <f t="shared" si="1"/>
        <v>3.4893407782520924E-2</v>
      </c>
      <c r="F29">
        <v>25.6</v>
      </c>
      <c r="G29" s="16">
        <f t="shared" si="2"/>
        <v>3.9845908547199826E-2</v>
      </c>
      <c r="I29">
        <v>4.4009999999999998</v>
      </c>
      <c r="J29" s="16">
        <f t="shared" si="3"/>
        <v>1.8807893850390389E-2</v>
      </c>
      <c r="L29">
        <v>12.1</v>
      </c>
      <c r="M29" s="16">
        <f t="shared" si="4"/>
        <v>1.666705248521172E-2</v>
      </c>
      <c r="O29">
        <v>2.2999999999999998</v>
      </c>
      <c r="P29" s="16">
        <f t="shared" si="5"/>
        <v>0</v>
      </c>
    </row>
    <row r="30" spans="1:16" x14ac:dyDescent="0.25">
      <c r="A30" s="1">
        <v>43283</v>
      </c>
      <c r="B30" s="1"/>
      <c r="C30">
        <v>14.95</v>
      </c>
      <c r="D30" s="16">
        <f t="shared" si="1"/>
        <v>3.5055486721796925E-2</v>
      </c>
      <c r="F30">
        <v>26.05</v>
      </c>
      <c r="G30" s="16">
        <f t="shared" si="2"/>
        <v>1.7425416713859221E-2</v>
      </c>
      <c r="I30">
        <v>4.5309999999999997</v>
      </c>
      <c r="J30" s="16">
        <f t="shared" si="3"/>
        <v>2.9110877856046713E-2</v>
      </c>
      <c r="L30">
        <v>11.9</v>
      </c>
      <c r="M30" s="16">
        <f t="shared" si="4"/>
        <v>-1.666705248521172E-2</v>
      </c>
      <c r="O30">
        <v>2.2999999999999998</v>
      </c>
      <c r="P30" s="16">
        <f t="shared" si="5"/>
        <v>0</v>
      </c>
    </row>
    <row r="31" spans="1:16" x14ac:dyDescent="0.25">
      <c r="A31" s="1">
        <v>43290</v>
      </c>
      <c r="B31" s="1"/>
      <c r="C31">
        <v>15.15</v>
      </c>
      <c r="D31" s="16">
        <f t="shared" si="1"/>
        <v>1.3289232118682826E-2</v>
      </c>
      <c r="F31">
        <v>27.15</v>
      </c>
      <c r="G31" s="16">
        <f t="shared" si="2"/>
        <v>4.1359278180568282E-2</v>
      </c>
      <c r="I31">
        <v>4.6319999999999997</v>
      </c>
      <c r="J31" s="16">
        <f t="shared" si="3"/>
        <v>2.2046074585692965E-2</v>
      </c>
      <c r="L31">
        <v>11.95</v>
      </c>
      <c r="M31" s="16">
        <f t="shared" si="4"/>
        <v>4.1928782600360037E-3</v>
      </c>
      <c r="O31">
        <v>2.2400000000000002</v>
      </c>
      <c r="P31" s="16">
        <f t="shared" si="5"/>
        <v>-2.6433257068155358E-2</v>
      </c>
    </row>
    <row r="32" spans="1:16" x14ac:dyDescent="0.25">
      <c r="A32" s="1">
        <v>43297</v>
      </c>
      <c r="B32" s="1"/>
      <c r="C32">
        <v>13.19</v>
      </c>
      <c r="D32" s="16">
        <f t="shared" si="1"/>
        <v>-0.13854156522615524</v>
      </c>
      <c r="F32">
        <v>26.75</v>
      </c>
      <c r="G32" s="16">
        <f t="shared" si="2"/>
        <v>-1.4842573037928908E-2</v>
      </c>
      <c r="I32">
        <v>4.29</v>
      </c>
      <c r="J32" s="16">
        <f t="shared" si="3"/>
        <v>-7.6702007330768485E-2</v>
      </c>
      <c r="L32">
        <v>11.95</v>
      </c>
      <c r="M32" s="16">
        <f t="shared" si="4"/>
        <v>0</v>
      </c>
      <c r="O32">
        <v>2.08</v>
      </c>
      <c r="P32" s="16">
        <f t="shared" si="5"/>
        <v>-7.4107972153721891E-2</v>
      </c>
    </row>
    <row r="33" spans="1:16" x14ac:dyDescent="0.25">
      <c r="A33" s="1">
        <v>43304</v>
      </c>
      <c r="B33" s="1"/>
      <c r="C33">
        <v>13.725</v>
      </c>
      <c r="D33" s="16">
        <f t="shared" si="1"/>
        <v>3.9760020666371076E-2</v>
      </c>
      <c r="F33">
        <v>26.3</v>
      </c>
      <c r="G33" s="16">
        <f t="shared" si="2"/>
        <v>-1.6965534158296602E-2</v>
      </c>
      <c r="I33">
        <v>4.3650000000000002</v>
      </c>
      <c r="J33" s="16">
        <f t="shared" si="3"/>
        <v>1.7331456351640018E-2</v>
      </c>
      <c r="L33">
        <v>11.85</v>
      </c>
      <c r="M33" s="16">
        <f t="shared" si="4"/>
        <v>-8.4034107963795179E-3</v>
      </c>
      <c r="O33">
        <v>2</v>
      </c>
      <c r="P33" s="16">
        <f t="shared" si="5"/>
        <v>-3.922071315328135E-2</v>
      </c>
    </row>
    <row r="34" spans="1:16" x14ac:dyDescent="0.25">
      <c r="A34" s="1">
        <v>43311</v>
      </c>
      <c r="B34" s="1"/>
      <c r="C34">
        <v>13.04</v>
      </c>
      <c r="D34" s="16">
        <f t="shared" si="1"/>
        <v>-5.1197430897087504E-2</v>
      </c>
      <c r="F34">
        <v>25.9</v>
      </c>
      <c r="G34" s="16">
        <f t="shared" si="2"/>
        <v>-1.5325970478226925E-2</v>
      </c>
      <c r="I34">
        <v>4.4480000000000004</v>
      </c>
      <c r="J34" s="16">
        <f t="shared" si="3"/>
        <v>1.8836367656715813E-2</v>
      </c>
      <c r="L34">
        <v>11.95</v>
      </c>
      <c r="M34" s="16">
        <f t="shared" si="4"/>
        <v>8.4034107963795179E-3</v>
      </c>
      <c r="O34">
        <v>1.95</v>
      </c>
      <c r="P34" s="16">
        <f t="shared" si="5"/>
        <v>-2.5317807984289842E-2</v>
      </c>
    </row>
    <row r="35" spans="1:16" x14ac:dyDescent="0.25">
      <c r="A35" s="1">
        <v>43318</v>
      </c>
      <c r="B35" s="1"/>
      <c r="C35">
        <v>11.16</v>
      </c>
      <c r="D35" s="16">
        <f t="shared" si="1"/>
        <v>-0.15568559954534189</v>
      </c>
      <c r="F35">
        <v>24.85</v>
      </c>
      <c r="G35" s="16">
        <f t="shared" si="2"/>
        <v>-4.1385216162854288E-2</v>
      </c>
      <c r="I35">
        <v>4.29</v>
      </c>
      <c r="J35" s="16">
        <f t="shared" si="3"/>
        <v>-3.6167824008355831E-2</v>
      </c>
      <c r="L35">
        <v>11.05</v>
      </c>
      <c r="M35" s="16">
        <f t="shared" si="4"/>
        <v>-7.8300850413757672E-2</v>
      </c>
      <c r="O35">
        <v>1.95</v>
      </c>
      <c r="P35" s="16">
        <f t="shared" si="5"/>
        <v>0</v>
      </c>
    </row>
    <row r="36" spans="1:16" x14ac:dyDescent="0.25">
      <c r="A36" s="1">
        <v>43325</v>
      </c>
      <c r="B36" s="1"/>
      <c r="C36">
        <v>11.48</v>
      </c>
      <c r="D36" s="16">
        <f t="shared" si="1"/>
        <v>2.8270433938255568E-2</v>
      </c>
      <c r="F36">
        <v>25</v>
      </c>
      <c r="G36" s="16">
        <f t="shared" si="2"/>
        <v>6.0180723255629509E-3</v>
      </c>
      <c r="I36">
        <v>4.1689999999999996</v>
      </c>
      <c r="J36" s="16">
        <f t="shared" si="3"/>
        <v>-2.86105340412659E-2</v>
      </c>
      <c r="L36">
        <v>10.7</v>
      </c>
      <c r="M36" s="16">
        <f t="shared" si="4"/>
        <v>-3.2186686495901728E-2</v>
      </c>
      <c r="O36">
        <v>1.93</v>
      </c>
      <c r="P36" s="16">
        <f t="shared" si="5"/>
        <v>-1.0309369658861312E-2</v>
      </c>
    </row>
    <row r="37" spans="1:16" x14ac:dyDescent="0.25">
      <c r="A37" s="1">
        <v>43332</v>
      </c>
      <c r="B37" s="1"/>
      <c r="C37">
        <v>10.48</v>
      </c>
      <c r="D37" s="16">
        <f t="shared" si="1"/>
        <v>-9.1137711998524384E-2</v>
      </c>
      <c r="F37">
        <v>24.7</v>
      </c>
      <c r="G37" s="16">
        <f t="shared" si="2"/>
        <v>-1.207258123426902E-2</v>
      </c>
      <c r="I37">
        <v>4.2300000000000004</v>
      </c>
      <c r="J37" s="16">
        <f t="shared" si="3"/>
        <v>1.4525794159526928E-2</v>
      </c>
      <c r="L37">
        <v>10.8</v>
      </c>
      <c r="M37" s="16">
        <f t="shared" si="4"/>
        <v>9.3023926623136965E-3</v>
      </c>
      <c r="O37">
        <v>1.89</v>
      </c>
      <c r="P37" s="16">
        <f t="shared" si="5"/>
        <v>-2.0943173845243135E-2</v>
      </c>
    </row>
    <row r="38" spans="1:16" x14ac:dyDescent="0.25">
      <c r="A38" s="1">
        <v>43339</v>
      </c>
      <c r="B38" s="1"/>
      <c r="C38">
        <v>10.855</v>
      </c>
      <c r="D38" s="16">
        <f t="shared" si="1"/>
        <v>3.5157124437359411E-2</v>
      </c>
      <c r="F38">
        <v>24.7</v>
      </c>
      <c r="G38" s="16">
        <f t="shared" si="2"/>
        <v>0</v>
      </c>
      <c r="I38">
        <v>4.41</v>
      </c>
      <c r="J38" s="16">
        <f t="shared" si="3"/>
        <v>4.1672696400568032E-2</v>
      </c>
      <c r="L38">
        <v>10.9</v>
      </c>
      <c r="M38" s="16">
        <f t="shared" si="4"/>
        <v>9.2166551049239764E-3</v>
      </c>
      <c r="O38">
        <v>1.9</v>
      </c>
      <c r="P38" s="16">
        <f t="shared" si="5"/>
        <v>5.2770571008436962E-3</v>
      </c>
    </row>
    <row r="39" spans="1:16" x14ac:dyDescent="0.25">
      <c r="A39" s="1">
        <v>43346</v>
      </c>
      <c r="B39" s="1"/>
      <c r="C39">
        <v>10.25</v>
      </c>
      <c r="D39" s="16">
        <f t="shared" si="1"/>
        <v>-5.7348097745838267E-2</v>
      </c>
      <c r="F39">
        <v>23.35</v>
      </c>
      <c r="G39" s="16">
        <f t="shared" si="2"/>
        <v>-5.6206259519025359E-2</v>
      </c>
      <c r="I39">
        <v>4.2709999999999999</v>
      </c>
      <c r="J39" s="16">
        <f t="shared" si="3"/>
        <v>-3.2026697599425225E-2</v>
      </c>
      <c r="L39">
        <v>10.35</v>
      </c>
      <c r="M39" s="16">
        <f t="shared" si="4"/>
        <v>-5.1776269523720053E-2</v>
      </c>
      <c r="O39">
        <v>1.97</v>
      </c>
      <c r="P39" s="16">
        <f t="shared" si="5"/>
        <v>3.6179656577502439E-2</v>
      </c>
    </row>
    <row r="40" spans="1:16" x14ac:dyDescent="0.25">
      <c r="A40" s="1">
        <v>43353</v>
      </c>
      <c r="B40" s="1"/>
      <c r="C40">
        <v>11.45</v>
      </c>
      <c r="D40" s="16">
        <f t="shared" si="1"/>
        <v>0.1107120244158315</v>
      </c>
      <c r="F40">
        <v>24.05</v>
      </c>
      <c r="G40" s="16">
        <f t="shared" si="2"/>
        <v>2.9538012436864047E-2</v>
      </c>
      <c r="I40">
        <v>4.4989999999999997</v>
      </c>
      <c r="J40" s="16">
        <f t="shared" si="3"/>
        <v>5.2007157999705678E-2</v>
      </c>
      <c r="L40">
        <v>10.199999999999999</v>
      </c>
      <c r="M40" s="16">
        <f t="shared" si="4"/>
        <v>-1.4598799421152719E-2</v>
      </c>
      <c r="O40">
        <v>1.87</v>
      </c>
      <c r="P40" s="16">
        <f t="shared" si="5"/>
        <v>-5.2095111883401768E-2</v>
      </c>
    </row>
    <row r="41" spans="1:16" x14ac:dyDescent="0.25">
      <c r="A41" s="1">
        <v>43360</v>
      </c>
      <c r="B41" s="1"/>
      <c r="C41">
        <v>11.885</v>
      </c>
      <c r="D41" s="16">
        <f t="shared" si="1"/>
        <v>3.728737081190836E-2</v>
      </c>
      <c r="F41">
        <v>25.25</v>
      </c>
      <c r="G41" s="16">
        <f t="shared" si="2"/>
        <v>4.8691159169598652E-2</v>
      </c>
      <c r="I41">
        <v>4.7320000000000002</v>
      </c>
      <c r="J41" s="16">
        <f t="shared" si="3"/>
        <v>5.0492796257105343E-2</v>
      </c>
      <c r="L41">
        <v>10.5</v>
      </c>
      <c r="M41" s="16">
        <f t="shared" si="4"/>
        <v>2.8987536873252395E-2</v>
      </c>
      <c r="O41">
        <v>1.52</v>
      </c>
      <c r="P41" s="16">
        <f t="shared" si="5"/>
        <v>-0.20722809600831033</v>
      </c>
    </row>
    <row r="42" spans="1:16" x14ac:dyDescent="0.25">
      <c r="A42" s="1">
        <v>43367</v>
      </c>
      <c r="B42" s="1"/>
      <c r="C42">
        <v>12.68</v>
      </c>
      <c r="D42" s="16">
        <f t="shared" si="1"/>
        <v>6.4748848196922726E-2</v>
      </c>
      <c r="F42">
        <v>28.5</v>
      </c>
      <c r="G42" s="16">
        <f t="shared" si="2"/>
        <v>0.12107793155323598</v>
      </c>
      <c r="I42">
        <v>5</v>
      </c>
      <c r="J42" s="16">
        <f t="shared" si="3"/>
        <v>5.5089966317959815E-2</v>
      </c>
      <c r="L42">
        <v>10.65</v>
      </c>
      <c r="M42" s="16">
        <f t="shared" si="4"/>
        <v>1.4184634991956546E-2</v>
      </c>
      <c r="O42">
        <v>1.5</v>
      </c>
      <c r="P42" s="16">
        <f t="shared" si="5"/>
        <v>-1.3245226750020656E-2</v>
      </c>
    </row>
    <row r="43" spans="1:16" x14ac:dyDescent="0.25">
      <c r="A43" s="1">
        <v>43374</v>
      </c>
      <c r="B43" s="1"/>
      <c r="C43">
        <v>11.484999999999999</v>
      </c>
      <c r="D43" s="16">
        <f t="shared" si="1"/>
        <v>-9.8984112868018226E-2</v>
      </c>
      <c r="F43">
        <v>29</v>
      </c>
      <c r="G43" s="16">
        <f t="shared" si="2"/>
        <v>1.7391742711869274E-2</v>
      </c>
      <c r="I43">
        <v>5.1459999999999999</v>
      </c>
      <c r="J43" s="16">
        <f t="shared" si="3"/>
        <v>2.8781801425452169E-2</v>
      </c>
      <c r="L43">
        <v>10.95</v>
      </c>
      <c r="M43" s="16">
        <f t="shared" si="4"/>
        <v>2.7779564107075494E-2</v>
      </c>
      <c r="O43">
        <v>1.49</v>
      </c>
      <c r="P43" s="16">
        <f t="shared" si="5"/>
        <v>-6.6889881507966042E-3</v>
      </c>
    </row>
    <row r="44" spans="1:16" x14ac:dyDescent="0.25">
      <c r="A44" s="1">
        <v>43381</v>
      </c>
      <c r="B44" s="1"/>
      <c r="C44">
        <v>11.84</v>
      </c>
      <c r="D44" s="16">
        <f t="shared" si="1"/>
        <v>3.0441793314798016E-2</v>
      </c>
      <c r="F44">
        <v>29.3</v>
      </c>
      <c r="G44" s="16">
        <f t="shared" si="2"/>
        <v>1.029168603654762E-2</v>
      </c>
      <c r="I44">
        <v>5.0540000000000003</v>
      </c>
      <c r="J44" s="16">
        <f t="shared" si="3"/>
        <v>-1.803970489354989E-2</v>
      </c>
      <c r="L44">
        <v>11</v>
      </c>
      <c r="M44" s="16">
        <f t="shared" si="4"/>
        <v>4.5558165358610125E-3</v>
      </c>
      <c r="O44">
        <v>1.47</v>
      </c>
      <c r="P44" s="16">
        <f t="shared" si="5"/>
        <v>-1.3513719166722893E-2</v>
      </c>
    </row>
    <row r="45" spans="1:16" x14ac:dyDescent="0.25">
      <c r="A45" s="1">
        <v>43388</v>
      </c>
      <c r="B45" s="1"/>
      <c r="C45">
        <v>11.38</v>
      </c>
      <c r="D45" s="16">
        <f t="shared" si="1"/>
        <v>-3.9626200757674646E-2</v>
      </c>
      <c r="F45">
        <v>28</v>
      </c>
      <c r="G45" s="16">
        <f t="shared" si="2"/>
        <v>-4.5383005847817959E-2</v>
      </c>
      <c r="I45">
        <v>4.8929999999999998</v>
      </c>
      <c r="J45" s="16">
        <f t="shared" si="3"/>
        <v>-3.2374396659016202E-2</v>
      </c>
      <c r="L45">
        <v>11.6</v>
      </c>
      <c r="M45" s="16">
        <f t="shared" si="4"/>
        <v>5.3109825313948367E-2</v>
      </c>
      <c r="O45">
        <v>1.57</v>
      </c>
      <c r="P45" s="16">
        <f t="shared" si="5"/>
        <v>6.5813218569571841E-2</v>
      </c>
    </row>
    <row r="46" spans="1:16" x14ac:dyDescent="0.25">
      <c r="A46" s="1">
        <v>43395</v>
      </c>
      <c r="B46" s="1"/>
      <c r="C46">
        <v>11.115</v>
      </c>
      <c r="D46" s="16">
        <f t="shared" si="1"/>
        <v>-2.3561881282025077E-2</v>
      </c>
      <c r="F46">
        <v>27.8</v>
      </c>
      <c r="G46" s="16">
        <f t="shared" si="2"/>
        <v>-7.1684894786123721E-3</v>
      </c>
      <c r="I46">
        <v>4.6399999999999997</v>
      </c>
      <c r="J46" s="16">
        <f t="shared" si="3"/>
        <v>-5.3091246068822429E-2</v>
      </c>
      <c r="L46">
        <v>11.6</v>
      </c>
      <c r="M46" s="16">
        <f t="shared" si="4"/>
        <v>0</v>
      </c>
      <c r="O46">
        <v>1.54</v>
      </c>
      <c r="P46" s="16">
        <f t="shared" si="5"/>
        <v>-1.9293202934678899E-2</v>
      </c>
    </row>
    <row r="47" spans="1:16" x14ac:dyDescent="0.25">
      <c r="A47" s="1">
        <v>43402</v>
      </c>
      <c r="B47" s="1"/>
      <c r="C47">
        <v>11.935</v>
      </c>
      <c r="D47" s="16">
        <f t="shared" si="1"/>
        <v>7.117971237463383E-2</v>
      </c>
      <c r="F47">
        <v>29.4</v>
      </c>
      <c r="G47" s="16">
        <f t="shared" si="2"/>
        <v>5.5958653648044532E-2</v>
      </c>
      <c r="I47">
        <v>4.66</v>
      </c>
      <c r="J47" s="16">
        <f t="shared" si="3"/>
        <v>4.3010818993907129E-3</v>
      </c>
      <c r="L47">
        <v>11.7</v>
      </c>
      <c r="M47" s="16">
        <f t="shared" si="4"/>
        <v>8.5837436913913656E-3</v>
      </c>
      <c r="O47">
        <v>1.58</v>
      </c>
      <c r="P47" s="16">
        <f t="shared" si="5"/>
        <v>2.5642430613337652E-2</v>
      </c>
    </row>
    <row r="48" spans="1:16" x14ac:dyDescent="0.25">
      <c r="A48" s="1">
        <v>43409</v>
      </c>
      <c r="B48" s="1"/>
      <c r="C48">
        <v>12</v>
      </c>
      <c r="D48" s="16">
        <f t="shared" si="1"/>
        <v>5.4313899972067148E-3</v>
      </c>
      <c r="F48">
        <v>27.9</v>
      </c>
      <c r="G48" s="16">
        <f t="shared" si="2"/>
        <v>-5.2367985517316029E-2</v>
      </c>
      <c r="I48">
        <v>4.51</v>
      </c>
      <c r="J48" s="16">
        <f t="shared" si="3"/>
        <v>-3.2718294622967603E-2</v>
      </c>
      <c r="L48">
        <v>10.95</v>
      </c>
      <c r="M48" s="16">
        <f t="shared" si="4"/>
        <v>-6.6249385541200745E-2</v>
      </c>
      <c r="O48">
        <v>1.56</v>
      </c>
      <c r="P48" s="16">
        <f t="shared" si="5"/>
        <v>-1.2739025777429747E-2</v>
      </c>
    </row>
    <row r="49" spans="1:16" x14ac:dyDescent="0.25">
      <c r="A49" s="1">
        <v>43416</v>
      </c>
      <c r="B49" s="1"/>
      <c r="C49">
        <v>12.12</v>
      </c>
      <c r="D49" s="16">
        <f t="shared" si="1"/>
        <v>9.9503308531678769E-3</v>
      </c>
      <c r="F49">
        <v>28.25</v>
      </c>
      <c r="G49" s="16">
        <f t="shared" si="2"/>
        <v>1.2466768765130087E-2</v>
      </c>
      <c r="I49">
        <v>4.6120000000000001</v>
      </c>
      <c r="J49" s="16">
        <f t="shared" si="3"/>
        <v>2.2364448892225663E-2</v>
      </c>
      <c r="L49">
        <v>11</v>
      </c>
      <c r="M49" s="16">
        <f t="shared" si="4"/>
        <v>4.5558165358610125E-3</v>
      </c>
      <c r="O49">
        <v>1.62</v>
      </c>
      <c r="P49" s="16">
        <f t="shared" si="5"/>
        <v>3.7740327982847044E-2</v>
      </c>
    </row>
    <row r="50" spans="1:16" x14ac:dyDescent="0.25">
      <c r="A50" s="1">
        <v>43423</v>
      </c>
      <c r="B50" s="1"/>
      <c r="C50">
        <v>12.07</v>
      </c>
      <c r="D50" s="16">
        <f t="shared" si="1"/>
        <v>-4.1339455317279672E-3</v>
      </c>
      <c r="F50">
        <v>26.55</v>
      </c>
      <c r="G50" s="16">
        <f t="shared" si="2"/>
        <v>-6.2063709904502051E-2</v>
      </c>
      <c r="I50">
        <v>4.577</v>
      </c>
      <c r="J50" s="16">
        <f t="shared" si="3"/>
        <v>-7.6178407353075794E-3</v>
      </c>
      <c r="L50">
        <v>10.8</v>
      </c>
      <c r="M50" s="16">
        <f t="shared" si="4"/>
        <v>-1.8349138668196652E-2</v>
      </c>
      <c r="O50">
        <v>1.67</v>
      </c>
      <c r="P50" s="16">
        <f t="shared" si="5"/>
        <v>3.0397477184370969E-2</v>
      </c>
    </row>
    <row r="51" spans="1:16" x14ac:dyDescent="0.25">
      <c r="A51" s="1">
        <v>43430</v>
      </c>
      <c r="B51" s="1"/>
      <c r="C51">
        <v>11.855</v>
      </c>
      <c r="D51" s="16">
        <f t="shared" si="1"/>
        <v>-1.7973315592071604E-2</v>
      </c>
      <c r="F51">
        <v>27.35</v>
      </c>
      <c r="G51" s="16">
        <f t="shared" si="2"/>
        <v>2.968678118004231E-2</v>
      </c>
      <c r="I51">
        <v>4.76</v>
      </c>
      <c r="J51" s="16">
        <f t="shared" si="3"/>
        <v>3.9203906571823488E-2</v>
      </c>
      <c r="L51">
        <v>11.4</v>
      </c>
      <c r="M51" s="16">
        <f t="shared" si="4"/>
        <v>5.4067221270275745E-2</v>
      </c>
      <c r="O51">
        <v>1.67</v>
      </c>
      <c r="P51" s="16">
        <f t="shared" si="5"/>
        <v>0</v>
      </c>
    </row>
    <row r="52" spans="1:16" x14ac:dyDescent="0.25">
      <c r="A52" s="1">
        <v>43437</v>
      </c>
      <c r="B52" s="1"/>
      <c r="C52">
        <v>11.69</v>
      </c>
      <c r="D52" s="16">
        <f t="shared" si="1"/>
        <v>-1.401594403339157E-2</v>
      </c>
      <c r="F52">
        <v>28.5</v>
      </c>
      <c r="G52" s="16">
        <f t="shared" si="2"/>
        <v>4.1187558406614588E-2</v>
      </c>
      <c r="I52">
        <v>4.9180000000000001</v>
      </c>
      <c r="J52" s="16">
        <f t="shared" si="3"/>
        <v>3.265427555067224E-2</v>
      </c>
      <c r="L52">
        <v>10.8</v>
      </c>
      <c r="M52" s="16">
        <f t="shared" si="4"/>
        <v>-5.4067221270275745E-2</v>
      </c>
      <c r="O52">
        <v>1.6</v>
      </c>
      <c r="P52" s="16">
        <f t="shared" si="5"/>
        <v>-4.2819997182928116E-2</v>
      </c>
    </row>
    <row r="53" spans="1:16" x14ac:dyDescent="0.25">
      <c r="A53" s="1">
        <v>43444</v>
      </c>
      <c r="B53" s="1"/>
      <c r="C53">
        <v>10.99</v>
      </c>
      <c r="D53" s="16">
        <f t="shared" si="1"/>
        <v>-6.1748007068447297E-2</v>
      </c>
      <c r="F53">
        <v>26.95</v>
      </c>
      <c r="G53" s="16">
        <f t="shared" si="2"/>
        <v>-5.592078991959859E-2</v>
      </c>
      <c r="I53">
        <v>4.617</v>
      </c>
      <c r="J53" s="16">
        <f t="shared" si="3"/>
        <v>-6.3156800269148938E-2</v>
      </c>
      <c r="L53">
        <v>10.4</v>
      </c>
      <c r="M53" s="16">
        <f t="shared" si="4"/>
        <v>-3.7740327982846988E-2</v>
      </c>
      <c r="O53">
        <v>1.58</v>
      </c>
      <c r="P53" s="16">
        <f t="shared" si="5"/>
        <v>-1.2578782206860151E-2</v>
      </c>
    </row>
    <row r="54" spans="1:16" x14ac:dyDescent="0.25">
      <c r="A54" s="1">
        <v>43451</v>
      </c>
      <c r="B54" s="1"/>
      <c r="C54">
        <v>10.8</v>
      </c>
      <c r="D54" s="16">
        <f t="shared" si="1"/>
        <v>-1.7439634285355776E-2</v>
      </c>
      <c r="F54">
        <v>25.3</v>
      </c>
      <c r="G54" s="16">
        <f t="shared" si="2"/>
        <v>-6.3178901621531836E-2</v>
      </c>
      <c r="I54">
        <v>4.367</v>
      </c>
      <c r="J54" s="16">
        <f t="shared" si="3"/>
        <v>-5.566886902142798E-2</v>
      </c>
      <c r="L54">
        <v>10</v>
      </c>
      <c r="M54" s="16">
        <f t="shared" si="4"/>
        <v>-3.9220713153281128E-2</v>
      </c>
      <c r="O54">
        <v>1.55</v>
      </c>
      <c r="P54" s="16">
        <f t="shared" si="5"/>
        <v>-1.9169916107720175E-2</v>
      </c>
    </row>
    <row r="55" spans="1:16" x14ac:dyDescent="0.25">
      <c r="A55" s="1">
        <v>43458</v>
      </c>
      <c r="B55" s="1"/>
      <c r="C55">
        <v>10.815</v>
      </c>
      <c r="D55" s="16">
        <f t="shared" si="1"/>
        <v>1.3879252748481008E-3</v>
      </c>
      <c r="F55">
        <v>24.5</v>
      </c>
      <c r="G55" s="16">
        <f t="shared" si="2"/>
        <v>-3.2131278182792933E-2</v>
      </c>
      <c r="I55">
        <v>4.3949999999999996</v>
      </c>
      <c r="J55" s="16">
        <f t="shared" si="3"/>
        <v>6.3912566337163135E-3</v>
      </c>
      <c r="L55">
        <v>10.199999999999999</v>
      </c>
      <c r="M55" s="16">
        <f t="shared" si="4"/>
        <v>1.980262729617932E-2</v>
      </c>
      <c r="O55">
        <v>1.48</v>
      </c>
      <c r="P55" s="16">
        <f t="shared" si="5"/>
        <v>-4.6212843155131633E-2</v>
      </c>
    </row>
    <row r="56" spans="1:16" x14ac:dyDescent="0.25">
      <c r="A56" s="1">
        <v>43465</v>
      </c>
      <c r="B56" s="1"/>
      <c r="C56">
        <v>11.41</v>
      </c>
      <c r="D56" s="16">
        <f t="shared" si="1"/>
        <v>5.3556104468962307E-2</v>
      </c>
      <c r="F56">
        <v>25.55</v>
      </c>
      <c r="G56" s="16">
        <f t="shared" si="2"/>
        <v>4.196419909903204E-2</v>
      </c>
      <c r="I56">
        <v>4.6639999999999997</v>
      </c>
      <c r="J56" s="16">
        <f t="shared" si="3"/>
        <v>5.9405917911050876E-2</v>
      </c>
      <c r="L56">
        <v>10.1</v>
      </c>
      <c r="M56" s="16">
        <f t="shared" si="4"/>
        <v>-9.8522964430114435E-3</v>
      </c>
      <c r="O56">
        <v>1.46</v>
      </c>
      <c r="P56" s="16">
        <f t="shared" si="5"/>
        <v>-1.3605652055778628E-2</v>
      </c>
    </row>
    <row r="57" spans="1:16" x14ac:dyDescent="0.25">
      <c r="A57" s="1">
        <v>43472</v>
      </c>
      <c r="B57" s="1"/>
      <c r="C57">
        <v>11.84</v>
      </c>
      <c r="D57" s="16">
        <f t="shared" si="1"/>
        <v>3.6993465581875107E-2</v>
      </c>
      <c r="F57">
        <v>26.75</v>
      </c>
      <c r="G57" s="16">
        <f t="shared" si="2"/>
        <v>4.5897156692301877E-2</v>
      </c>
      <c r="I57">
        <v>4.7460000000000004</v>
      </c>
      <c r="J57" s="16">
        <f t="shared" si="3"/>
        <v>1.7428708965380846E-2</v>
      </c>
      <c r="L57">
        <v>10.4</v>
      </c>
      <c r="M57" s="16">
        <f t="shared" si="4"/>
        <v>2.9270382300113251E-2</v>
      </c>
      <c r="O57">
        <v>1.55</v>
      </c>
      <c r="P57" s="16">
        <f t="shared" si="5"/>
        <v>5.9818495210910261E-2</v>
      </c>
    </row>
    <row r="58" spans="1:16" x14ac:dyDescent="0.25">
      <c r="A58" s="1">
        <v>43479</v>
      </c>
      <c r="B58" s="1"/>
      <c r="C58">
        <v>12.895</v>
      </c>
      <c r="D58" s="16">
        <f t="shared" si="1"/>
        <v>8.5356009877448624E-2</v>
      </c>
      <c r="F58">
        <v>25.95</v>
      </c>
      <c r="G58" s="16">
        <f t="shared" si="2"/>
        <v>-3.0362863730117873E-2</v>
      </c>
      <c r="I58">
        <v>4.7460000000000004</v>
      </c>
      <c r="J58" s="16">
        <f t="shared" si="3"/>
        <v>0</v>
      </c>
      <c r="L58">
        <v>10.1</v>
      </c>
      <c r="M58" s="16">
        <f t="shared" si="4"/>
        <v>-2.9270382300113251E-2</v>
      </c>
      <c r="O58">
        <v>1.5</v>
      </c>
      <c r="P58" s="16">
        <f t="shared" si="5"/>
        <v>-3.2789822822990922E-2</v>
      </c>
    </row>
    <row r="59" spans="1:16" x14ac:dyDescent="0.25">
      <c r="A59" s="1">
        <v>43486</v>
      </c>
      <c r="B59" s="1"/>
      <c r="C59">
        <v>13.065</v>
      </c>
      <c r="D59" s="16">
        <f t="shared" si="1"/>
        <v>1.3097259639267556E-2</v>
      </c>
      <c r="F59">
        <v>25.6</v>
      </c>
      <c r="G59" s="16">
        <f t="shared" si="2"/>
        <v>-1.3579258126380722E-2</v>
      </c>
      <c r="I59">
        <v>4.8630000000000004</v>
      </c>
      <c r="J59" s="16">
        <f t="shared" si="3"/>
        <v>2.4353373408076973E-2</v>
      </c>
      <c r="L59">
        <v>10.35</v>
      </c>
      <c r="M59" s="16">
        <f t="shared" si="4"/>
        <v>2.4451095864164163E-2</v>
      </c>
      <c r="O59">
        <v>1.53</v>
      </c>
      <c r="P59" s="16">
        <f t="shared" si="5"/>
        <v>1.9802627296179709E-2</v>
      </c>
    </row>
    <row r="60" spans="1:16" x14ac:dyDescent="0.25">
      <c r="A60" s="1">
        <v>43493</v>
      </c>
      <c r="B60" s="1"/>
      <c r="C60">
        <v>13.5</v>
      </c>
      <c r="D60" s="16">
        <f t="shared" si="1"/>
        <v>3.2752786471808015E-2</v>
      </c>
      <c r="F60">
        <v>26.2</v>
      </c>
      <c r="G60" s="16">
        <f t="shared" si="2"/>
        <v>2.3167059281534286E-2</v>
      </c>
      <c r="I60">
        <v>4.9450000000000003</v>
      </c>
      <c r="J60" s="16">
        <f t="shared" si="3"/>
        <v>1.6721433653026585E-2</v>
      </c>
      <c r="L60">
        <v>10.85</v>
      </c>
      <c r="M60" s="16">
        <f t="shared" si="4"/>
        <v>4.7178560275090486E-2</v>
      </c>
      <c r="O60">
        <v>1.55</v>
      </c>
      <c r="P60" s="16">
        <f t="shared" si="5"/>
        <v>1.2987195526811213E-2</v>
      </c>
    </row>
    <row r="61" spans="1:16" x14ac:dyDescent="0.25">
      <c r="A61" s="1">
        <v>43500</v>
      </c>
      <c r="B61" s="1"/>
      <c r="C61">
        <v>12.88</v>
      </c>
      <c r="D61" s="16">
        <f t="shared" si="1"/>
        <v>-4.7013964768176209E-2</v>
      </c>
      <c r="F61">
        <v>25.85</v>
      </c>
      <c r="G61" s="16">
        <f t="shared" si="2"/>
        <v>-1.3448809812612872E-2</v>
      </c>
      <c r="I61">
        <v>4.79</v>
      </c>
      <c r="J61" s="16">
        <f t="shared" si="3"/>
        <v>-3.1846553651851739E-2</v>
      </c>
      <c r="L61">
        <v>10.5</v>
      </c>
      <c r="M61" s="16">
        <f t="shared" si="4"/>
        <v>-3.2789822822990811E-2</v>
      </c>
      <c r="O61">
        <v>1.66</v>
      </c>
      <c r="P61" s="16">
        <f t="shared" si="5"/>
        <v>6.8562671437296552E-2</v>
      </c>
    </row>
    <row r="62" spans="1:16" x14ac:dyDescent="0.25">
      <c r="A62" s="1">
        <v>43507</v>
      </c>
      <c r="B62" s="1"/>
      <c r="C62">
        <v>12.66</v>
      </c>
      <c r="D62" s="16">
        <f t="shared" si="1"/>
        <v>-1.7228303960177271E-2</v>
      </c>
      <c r="F62">
        <v>25.6</v>
      </c>
      <c r="G62" s="16">
        <f t="shared" si="2"/>
        <v>-9.7182494689214138E-3</v>
      </c>
      <c r="I62">
        <v>4.7220000000000004</v>
      </c>
      <c r="J62" s="16">
        <f t="shared" si="3"/>
        <v>-1.4297972759502509E-2</v>
      </c>
      <c r="L62">
        <v>10.9</v>
      </c>
      <c r="M62" s="16">
        <f t="shared" si="4"/>
        <v>3.7387532071620377E-2</v>
      </c>
      <c r="O62">
        <v>1.75</v>
      </c>
      <c r="P62" s="16">
        <f t="shared" si="5"/>
        <v>5.2798185566970801E-2</v>
      </c>
    </row>
    <row r="63" spans="1:16" x14ac:dyDescent="0.25">
      <c r="A63" s="1">
        <v>43514</v>
      </c>
      <c r="B63" s="1"/>
      <c r="C63">
        <v>12.664999999999999</v>
      </c>
      <c r="D63" s="16">
        <f t="shared" si="1"/>
        <v>3.94866737608357E-4</v>
      </c>
      <c r="F63">
        <v>25.5</v>
      </c>
      <c r="G63" s="16">
        <f t="shared" si="2"/>
        <v>-3.9138993211365047E-3</v>
      </c>
      <c r="I63">
        <v>4.6710000000000003</v>
      </c>
      <c r="J63" s="16">
        <f t="shared" si="3"/>
        <v>-1.0859257143350343E-2</v>
      </c>
      <c r="L63">
        <v>11.15</v>
      </c>
      <c r="M63" s="16">
        <f t="shared" si="4"/>
        <v>2.2676708671029999E-2</v>
      </c>
      <c r="O63">
        <v>1.72</v>
      </c>
      <c r="P63" s="16">
        <f t="shared" si="5"/>
        <v>-1.7291497110060949E-2</v>
      </c>
    </row>
    <row r="64" spans="1:16" x14ac:dyDescent="0.25">
      <c r="A64" s="1">
        <v>43521</v>
      </c>
      <c r="B64" s="1"/>
      <c r="C64">
        <v>12.55</v>
      </c>
      <c r="D64" s="16">
        <f t="shared" si="1"/>
        <v>-9.1216178758455335E-3</v>
      </c>
      <c r="F64">
        <v>24.55</v>
      </c>
      <c r="G64" s="16">
        <f t="shared" si="2"/>
        <v>-3.796659792385082E-2</v>
      </c>
      <c r="I64">
        <v>4.67</v>
      </c>
      <c r="J64" s="16">
        <f t="shared" si="3"/>
        <v>-2.1410983916503312E-4</v>
      </c>
      <c r="L64">
        <v>11.7</v>
      </c>
      <c r="M64" s="16">
        <f t="shared" si="4"/>
        <v>4.8149343897582408E-2</v>
      </c>
      <c r="O64">
        <v>1.75</v>
      </c>
      <c r="P64" s="16">
        <f t="shared" si="5"/>
        <v>1.7291497110060949E-2</v>
      </c>
    </row>
    <row r="65" spans="1:16" x14ac:dyDescent="0.25">
      <c r="A65" s="1">
        <v>43528</v>
      </c>
      <c r="B65" s="1"/>
      <c r="C65">
        <v>12.21</v>
      </c>
      <c r="D65" s="16">
        <f t="shared" si="1"/>
        <v>-2.7465377455179851E-2</v>
      </c>
      <c r="F65">
        <v>24.4</v>
      </c>
      <c r="G65" s="16">
        <f t="shared" si="2"/>
        <v>-6.1287219413732608E-3</v>
      </c>
      <c r="I65">
        <v>4.4720000000000004</v>
      </c>
      <c r="J65" s="16">
        <f t="shared" si="3"/>
        <v>-4.3323335828007847E-2</v>
      </c>
      <c r="L65">
        <v>10.95</v>
      </c>
      <c r="M65" s="16">
        <f t="shared" si="4"/>
        <v>-6.6249385541200745E-2</v>
      </c>
      <c r="O65">
        <v>1.75</v>
      </c>
      <c r="P65" s="16">
        <f t="shared" si="5"/>
        <v>0</v>
      </c>
    </row>
    <row r="66" spans="1:16" x14ac:dyDescent="0.25">
      <c r="A66" s="1">
        <v>43535</v>
      </c>
      <c r="B66" s="1"/>
      <c r="C66">
        <v>12.6</v>
      </c>
      <c r="D66" s="16">
        <f t="shared" si="1"/>
        <v>3.1441525834818851E-2</v>
      </c>
      <c r="F66">
        <v>23.75</v>
      </c>
      <c r="G66" s="16">
        <f t="shared" si="2"/>
        <v>-2.7000601818505832E-2</v>
      </c>
      <c r="I66">
        <v>4.6470000000000002</v>
      </c>
      <c r="J66" s="16">
        <f t="shared" si="3"/>
        <v>3.8386114250043235E-2</v>
      </c>
      <c r="L66">
        <v>12.1</v>
      </c>
      <c r="M66" s="16">
        <f t="shared" si="4"/>
        <v>9.9865996340185781E-2</v>
      </c>
      <c r="O66">
        <v>1.76</v>
      </c>
      <c r="P66" s="16">
        <f t="shared" si="5"/>
        <v>5.6980211146377968E-3</v>
      </c>
    </row>
    <row r="67" spans="1:16" x14ac:dyDescent="0.25">
      <c r="A67" s="1">
        <v>43542</v>
      </c>
      <c r="B67" s="1"/>
      <c r="C67">
        <v>12.95</v>
      </c>
      <c r="D67" s="16">
        <f t="shared" si="1"/>
        <v>2.7398974188114433E-2</v>
      </c>
      <c r="F67">
        <v>25.3</v>
      </c>
      <c r="G67" s="16">
        <f t="shared" si="2"/>
        <v>6.3221865252824028E-2</v>
      </c>
      <c r="I67">
        <v>4.63</v>
      </c>
      <c r="J67" s="16">
        <f t="shared" si="3"/>
        <v>-3.6649820046985582E-3</v>
      </c>
      <c r="L67">
        <v>11.6</v>
      </c>
      <c r="M67" s="16">
        <f t="shared" si="4"/>
        <v>-4.2200354490376402E-2</v>
      </c>
      <c r="O67">
        <v>1.76</v>
      </c>
      <c r="P67" s="16">
        <f t="shared" si="5"/>
        <v>0</v>
      </c>
    </row>
    <row r="68" spans="1:16" x14ac:dyDescent="0.25">
      <c r="A68" s="1">
        <v>43549</v>
      </c>
      <c r="B68" s="1"/>
      <c r="C68">
        <v>13.26</v>
      </c>
      <c r="D68" s="16">
        <f t="shared" si="1"/>
        <v>2.365619661217E-2</v>
      </c>
      <c r="F68">
        <v>24.6</v>
      </c>
      <c r="G68" s="16">
        <f t="shared" si="2"/>
        <v>-2.8057952795157437E-2</v>
      </c>
      <c r="I68">
        <v>4.5140000000000002</v>
      </c>
      <c r="J68" s="16">
        <f t="shared" si="3"/>
        <v>-2.5373189702798671E-2</v>
      </c>
      <c r="L68">
        <v>11.6</v>
      </c>
      <c r="M68" s="16">
        <f t="shared" si="4"/>
        <v>0</v>
      </c>
      <c r="O68">
        <v>1.88</v>
      </c>
      <c r="P68" s="16">
        <f t="shared" si="5"/>
        <v>6.5957967791797301E-2</v>
      </c>
    </row>
    <row r="69" spans="1:16" x14ac:dyDescent="0.25">
      <c r="A69" s="1">
        <v>43556</v>
      </c>
      <c r="B69" s="1"/>
      <c r="C69">
        <v>14.14</v>
      </c>
      <c r="D69" s="16">
        <f t="shared" ref="D69:D132" si="6">LN(C69)-LN(C68)</f>
        <v>6.4255675710710225E-2</v>
      </c>
      <c r="F69">
        <v>24.75</v>
      </c>
      <c r="G69" s="16">
        <f t="shared" si="2"/>
        <v>6.0790460763824328E-3</v>
      </c>
      <c r="I69">
        <v>4.8289999999999997</v>
      </c>
      <c r="J69" s="16">
        <f t="shared" si="3"/>
        <v>6.745572849606063E-2</v>
      </c>
      <c r="L69">
        <v>11.65</v>
      </c>
      <c r="M69" s="16">
        <f t="shared" si="4"/>
        <v>4.3010818993907129E-3</v>
      </c>
      <c r="O69">
        <v>1.85</v>
      </c>
      <c r="P69" s="16">
        <f t="shared" si="5"/>
        <v>-1.6086137751624263E-2</v>
      </c>
    </row>
    <row r="70" spans="1:16" x14ac:dyDescent="0.25">
      <c r="A70" s="1">
        <v>43563</v>
      </c>
      <c r="B70" s="1"/>
      <c r="C70">
        <v>15.2</v>
      </c>
      <c r="D70" s="16">
        <f t="shared" si="6"/>
        <v>7.2287767383803825E-2</v>
      </c>
      <c r="F70">
        <v>26.6</v>
      </c>
      <c r="G70" s="16">
        <f t="shared" ref="G70:G133" si="7">LN(F70)-LN(F69)</f>
        <v>7.2085726772954217E-2</v>
      </c>
      <c r="I70">
        <v>4.9089999999999998</v>
      </c>
      <c r="J70" s="16">
        <f t="shared" ref="J70:J133" si="8">LN(I70)-LN(I69)</f>
        <v>1.6430848184510793E-2</v>
      </c>
      <c r="L70">
        <v>12.15</v>
      </c>
      <c r="M70" s="16">
        <f t="shared" ref="M70:M133" si="9">LN(L70)-LN(L69)</f>
        <v>4.2022989774847641E-2</v>
      </c>
      <c r="O70">
        <v>1.9</v>
      </c>
      <c r="P70" s="16">
        <f t="shared" ref="P70:P133" si="10">LN(O70)-LN(O69)</f>
        <v>2.6668247082161201E-2</v>
      </c>
    </row>
    <row r="71" spans="1:16" x14ac:dyDescent="0.25">
      <c r="A71" s="1">
        <v>43570</v>
      </c>
      <c r="B71" s="1"/>
      <c r="C71">
        <v>14.8</v>
      </c>
      <c r="D71" s="16">
        <f t="shared" si="6"/>
        <v>-2.6668247082161312E-2</v>
      </c>
      <c r="F71">
        <v>27.2</v>
      </c>
      <c r="G71" s="16">
        <f t="shared" si="7"/>
        <v>2.2305757514297753E-2</v>
      </c>
      <c r="I71">
        <v>5.0039999999999996</v>
      </c>
      <c r="J71" s="16">
        <f t="shared" si="8"/>
        <v>1.9167337528749107E-2</v>
      </c>
      <c r="L71">
        <v>11.35</v>
      </c>
      <c r="M71" s="16">
        <f t="shared" si="9"/>
        <v>-6.8111425859145758E-2</v>
      </c>
      <c r="O71">
        <v>1.92</v>
      </c>
      <c r="P71" s="16">
        <f t="shared" si="10"/>
        <v>1.0471299867295447E-2</v>
      </c>
    </row>
    <row r="72" spans="1:16" x14ac:dyDescent="0.25">
      <c r="A72" s="1">
        <v>43577</v>
      </c>
      <c r="B72" s="1"/>
      <c r="C72">
        <v>14.035</v>
      </c>
      <c r="D72" s="16">
        <f t="shared" si="6"/>
        <v>-5.3072970956223209E-2</v>
      </c>
      <c r="F72">
        <v>28</v>
      </c>
      <c r="G72" s="16">
        <f t="shared" si="7"/>
        <v>2.8987536873252395E-2</v>
      </c>
      <c r="I72">
        <v>4.91</v>
      </c>
      <c r="J72" s="16">
        <f t="shared" si="8"/>
        <v>-1.8963650798235365E-2</v>
      </c>
      <c r="L72">
        <v>11.65</v>
      </c>
      <c r="M72" s="16">
        <f t="shared" si="9"/>
        <v>2.6088436084298117E-2</v>
      </c>
      <c r="O72">
        <v>1.82</v>
      </c>
      <c r="P72" s="16">
        <f t="shared" si="10"/>
        <v>-5.3488684950986132E-2</v>
      </c>
    </row>
    <row r="73" spans="1:16" x14ac:dyDescent="0.25">
      <c r="A73" s="1">
        <v>43584</v>
      </c>
      <c r="B73" s="1"/>
      <c r="C73">
        <v>14.65</v>
      </c>
      <c r="D73" s="16">
        <f t="shared" si="6"/>
        <v>4.2886125649230333E-2</v>
      </c>
      <c r="F73">
        <v>27.85</v>
      </c>
      <c r="G73" s="16">
        <f t="shared" si="7"/>
        <v>-5.3715438019108497E-3</v>
      </c>
      <c r="I73">
        <v>5.0519999999999996</v>
      </c>
      <c r="J73" s="16">
        <f t="shared" si="8"/>
        <v>2.8510262681815446E-2</v>
      </c>
      <c r="L73">
        <v>11.5</v>
      </c>
      <c r="M73" s="16">
        <f t="shared" si="9"/>
        <v>-1.2959144642505471E-2</v>
      </c>
      <c r="O73">
        <v>1.81</v>
      </c>
      <c r="P73" s="16">
        <f t="shared" si="10"/>
        <v>-5.509655810969627E-3</v>
      </c>
    </row>
    <row r="74" spans="1:16" x14ac:dyDescent="0.25">
      <c r="A74" s="1">
        <v>43591</v>
      </c>
      <c r="B74" s="1"/>
      <c r="C74">
        <v>14.095000000000001</v>
      </c>
      <c r="D74" s="16">
        <f t="shared" si="6"/>
        <v>-3.8620210897000629E-2</v>
      </c>
      <c r="F74">
        <v>26.65</v>
      </c>
      <c r="G74" s="16">
        <f t="shared" si="7"/>
        <v>-4.4043815761439564E-2</v>
      </c>
      <c r="I74">
        <v>4.9800000000000004</v>
      </c>
      <c r="J74" s="16">
        <f t="shared" si="8"/>
        <v>-1.4354313451683032E-2</v>
      </c>
      <c r="L74">
        <v>10.95</v>
      </c>
      <c r="M74" s="16">
        <f t="shared" si="9"/>
        <v>-4.9007579106694621E-2</v>
      </c>
      <c r="O74">
        <v>1.75</v>
      </c>
      <c r="P74" s="16">
        <f t="shared" si="10"/>
        <v>-3.3711057342311723E-2</v>
      </c>
    </row>
    <row r="75" spans="1:16" x14ac:dyDescent="0.25">
      <c r="A75" s="1">
        <v>43598</v>
      </c>
      <c r="B75" s="1"/>
      <c r="C75">
        <v>14.36</v>
      </c>
      <c r="D75" s="16">
        <f t="shared" si="6"/>
        <v>1.8626439054002297E-2</v>
      </c>
      <c r="F75">
        <v>26.9</v>
      </c>
      <c r="G75" s="16">
        <f t="shared" si="7"/>
        <v>9.3371359959397715E-3</v>
      </c>
      <c r="I75">
        <v>6.15</v>
      </c>
      <c r="J75" s="16">
        <f t="shared" si="8"/>
        <v>0.21102219078186502</v>
      </c>
      <c r="L75">
        <v>10.95</v>
      </c>
      <c r="M75" s="16">
        <f t="shared" si="9"/>
        <v>0</v>
      </c>
      <c r="O75">
        <v>1.74</v>
      </c>
      <c r="P75" s="16">
        <f t="shared" si="10"/>
        <v>-5.7306747089850285E-3</v>
      </c>
    </row>
    <row r="76" spans="1:16" x14ac:dyDescent="0.25">
      <c r="A76" s="1">
        <v>43605</v>
      </c>
      <c r="B76" s="1"/>
      <c r="C76">
        <v>14.83</v>
      </c>
      <c r="D76" s="16">
        <f t="shared" si="6"/>
        <v>3.220559252976285E-2</v>
      </c>
      <c r="F76">
        <v>29.2</v>
      </c>
      <c r="G76" s="16">
        <f t="shared" si="7"/>
        <v>8.2042422666442683E-2</v>
      </c>
      <c r="I76">
        <v>6.28</v>
      </c>
      <c r="J76" s="16">
        <f t="shared" si="8"/>
        <v>2.0917898661680701E-2</v>
      </c>
      <c r="L76">
        <v>11.6</v>
      </c>
      <c r="M76" s="16">
        <f t="shared" si="9"/>
        <v>5.7665641849809379E-2</v>
      </c>
      <c r="O76">
        <v>1.76</v>
      </c>
      <c r="P76" s="16">
        <f t="shared" si="10"/>
        <v>1.1428695823622825E-2</v>
      </c>
    </row>
    <row r="77" spans="1:16" x14ac:dyDescent="0.25">
      <c r="A77" s="1">
        <v>43612</v>
      </c>
      <c r="B77" s="1"/>
      <c r="C77">
        <v>14.45</v>
      </c>
      <c r="D77" s="16">
        <f t="shared" si="6"/>
        <v>-2.5957741591399852E-2</v>
      </c>
      <c r="F77">
        <v>28.3</v>
      </c>
      <c r="G77" s="16">
        <f t="shared" si="7"/>
        <v>-3.1306904625044041E-2</v>
      </c>
      <c r="I77">
        <v>6.57</v>
      </c>
      <c r="J77" s="16">
        <f t="shared" si="8"/>
        <v>4.5143852016411801E-2</v>
      </c>
      <c r="L77">
        <v>11.55</v>
      </c>
      <c r="M77" s="16">
        <f t="shared" si="9"/>
        <v>-4.319661144516207E-3</v>
      </c>
      <c r="O77">
        <v>1.57</v>
      </c>
      <c r="P77" s="16">
        <f t="shared" si="10"/>
        <v>-0.11423818968984373</v>
      </c>
    </row>
    <row r="78" spans="1:16" x14ac:dyDescent="0.25">
      <c r="A78" s="1">
        <v>43619</v>
      </c>
      <c r="B78" s="1"/>
      <c r="C78">
        <v>15.7</v>
      </c>
      <c r="D78" s="16">
        <f t="shared" si="6"/>
        <v>8.2966297795821209E-2</v>
      </c>
      <c r="F78">
        <v>28.3</v>
      </c>
      <c r="G78" s="16">
        <f t="shared" si="7"/>
        <v>0</v>
      </c>
      <c r="I78">
        <v>7.0579999999999998</v>
      </c>
      <c r="J78" s="16">
        <f t="shared" si="8"/>
        <v>7.1647892756559139E-2</v>
      </c>
      <c r="L78">
        <v>11.4</v>
      </c>
      <c r="M78" s="16">
        <f t="shared" si="9"/>
        <v>-1.3072081567353067E-2</v>
      </c>
      <c r="O78">
        <v>1.68</v>
      </c>
      <c r="P78" s="16">
        <f t="shared" si="10"/>
        <v>6.7718174054950786E-2</v>
      </c>
    </row>
    <row r="79" spans="1:16" x14ac:dyDescent="0.25">
      <c r="A79" s="1">
        <v>43626</v>
      </c>
      <c r="B79" s="1"/>
      <c r="C79">
        <v>15.195</v>
      </c>
      <c r="D79" s="16">
        <f t="shared" si="6"/>
        <v>-3.2694285985505722E-2</v>
      </c>
      <c r="F79">
        <v>30.8</v>
      </c>
      <c r="G79" s="16">
        <f t="shared" si="7"/>
        <v>8.4652885330337213E-2</v>
      </c>
      <c r="I79">
        <v>7.17</v>
      </c>
      <c r="J79" s="16">
        <f t="shared" si="8"/>
        <v>1.5743929358450703E-2</v>
      </c>
      <c r="L79">
        <v>11.65</v>
      </c>
      <c r="M79" s="16">
        <f t="shared" si="9"/>
        <v>2.1692824611259987E-2</v>
      </c>
      <c r="O79">
        <v>1.66</v>
      </c>
      <c r="P79" s="16">
        <f t="shared" si="10"/>
        <v>-1.1976191046715656E-2</v>
      </c>
    </row>
    <row r="80" spans="1:16" x14ac:dyDescent="0.25">
      <c r="A80" s="1">
        <v>43633</v>
      </c>
      <c r="B80" s="1"/>
      <c r="C80">
        <v>15.3</v>
      </c>
      <c r="D80" s="16">
        <f t="shared" si="6"/>
        <v>6.8864020296333095E-3</v>
      </c>
      <c r="F80">
        <v>31.7</v>
      </c>
      <c r="G80" s="16">
        <f t="shared" si="7"/>
        <v>2.8801990903705832E-2</v>
      </c>
      <c r="I80">
        <v>7.1680000000000001</v>
      </c>
      <c r="J80" s="16">
        <f t="shared" si="8"/>
        <v>-2.7897893889972103E-4</v>
      </c>
      <c r="L80">
        <v>11.55</v>
      </c>
      <c r="M80" s="16">
        <f t="shared" si="9"/>
        <v>-8.6207430439069199E-3</v>
      </c>
      <c r="O80">
        <v>1.67</v>
      </c>
      <c r="P80" s="16">
        <f t="shared" si="10"/>
        <v>6.0060240602118897E-3</v>
      </c>
    </row>
    <row r="81" spans="1:16" x14ac:dyDescent="0.25">
      <c r="A81" s="1">
        <v>43640</v>
      </c>
      <c r="B81" s="1"/>
      <c r="C81">
        <v>15.38</v>
      </c>
      <c r="D81" s="16">
        <f t="shared" si="6"/>
        <v>5.2151356791081405E-3</v>
      </c>
      <c r="F81">
        <v>31.6</v>
      </c>
      <c r="G81" s="16">
        <f t="shared" si="7"/>
        <v>-3.1595602903684572E-3</v>
      </c>
      <c r="I81">
        <v>7.3259999999999996</v>
      </c>
      <c r="J81" s="16">
        <f t="shared" si="8"/>
        <v>2.1802988683993219E-2</v>
      </c>
      <c r="L81">
        <v>12.9</v>
      </c>
      <c r="M81" s="16">
        <f t="shared" si="9"/>
        <v>0.11054187439982366</v>
      </c>
      <c r="O81">
        <v>1.68</v>
      </c>
      <c r="P81" s="16">
        <f t="shared" si="10"/>
        <v>5.9701669865037665E-3</v>
      </c>
    </row>
    <row r="82" spans="1:16" x14ac:dyDescent="0.25">
      <c r="A82" s="1">
        <v>43647</v>
      </c>
      <c r="B82" s="1"/>
      <c r="C82">
        <v>15.49</v>
      </c>
      <c r="D82" s="16">
        <f t="shared" si="6"/>
        <v>7.126690351279219E-3</v>
      </c>
      <c r="F82">
        <v>32.299999999999997</v>
      </c>
      <c r="G82" s="16">
        <f t="shared" si="7"/>
        <v>2.1910109635744579E-2</v>
      </c>
      <c r="I82">
        <v>7.7919999999999998</v>
      </c>
      <c r="J82" s="16">
        <f t="shared" si="8"/>
        <v>6.1667901983611495E-2</v>
      </c>
      <c r="L82">
        <v>13.45</v>
      </c>
      <c r="M82" s="16">
        <f t="shared" si="9"/>
        <v>4.1751794680221721E-2</v>
      </c>
      <c r="O82">
        <v>1.67</v>
      </c>
      <c r="P82" s="16">
        <f t="shared" si="10"/>
        <v>-5.9701669865037665E-3</v>
      </c>
    </row>
    <row r="83" spans="1:16" x14ac:dyDescent="0.25">
      <c r="A83" s="1">
        <v>43654</v>
      </c>
      <c r="B83" s="1"/>
      <c r="C83">
        <v>15.255000000000001</v>
      </c>
      <c r="D83" s="16">
        <f t="shared" si="6"/>
        <v>-1.5287336260144002E-2</v>
      </c>
      <c r="F83">
        <v>32.65</v>
      </c>
      <c r="G83" s="16">
        <f t="shared" si="7"/>
        <v>1.0777625493829213E-2</v>
      </c>
      <c r="I83">
        <v>7.74</v>
      </c>
      <c r="J83" s="16">
        <f t="shared" si="8"/>
        <v>-6.6958787385980045E-3</v>
      </c>
      <c r="L83">
        <v>13.7</v>
      </c>
      <c r="M83" s="16">
        <f t="shared" si="9"/>
        <v>1.8416726786230964E-2</v>
      </c>
      <c r="O83">
        <v>1.67</v>
      </c>
      <c r="P83" s="16">
        <f t="shared" si="10"/>
        <v>0</v>
      </c>
    </row>
    <row r="84" spans="1:16" x14ac:dyDescent="0.25">
      <c r="A84" s="1">
        <v>43661</v>
      </c>
      <c r="B84" s="1"/>
      <c r="C84">
        <v>15.1</v>
      </c>
      <c r="D84" s="16">
        <f t="shared" si="6"/>
        <v>-1.0212574347754355E-2</v>
      </c>
      <c r="F84">
        <v>31.85</v>
      </c>
      <c r="G84" s="16">
        <f t="shared" si="7"/>
        <v>-2.4807473704267835E-2</v>
      </c>
      <c r="I84">
        <v>6.798</v>
      </c>
      <c r="J84" s="16">
        <f t="shared" si="8"/>
        <v>-0.12977323632771176</v>
      </c>
      <c r="L84">
        <v>13.625</v>
      </c>
      <c r="M84" s="16">
        <f t="shared" si="9"/>
        <v>-5.4894922847714689E-3</v>
      </c>
      <c r="O84">
        <v>1.64</v>
      </c>
      <c r="P84" s="16">
        <f t="shared" si="10"/>
        <v>-1.812738459255675E-2</v>
      </c>
    </row>
    <row r="85" spans="1:16" x14ac:dyDescent="0.25">
      <c r="A85" s="1">
        <v>43668</v>
      </c>
      <c r="B85" s="1"/>
      <c r="C85">
        <v>14.8024</v>
      </c>
      <c r="D85" s="16">
        <f t="shared" si="6"/>
        <v>-1.9905414035509494E-2</v>
      </c>
      <c r="F85">
        <v>32.6</v>
      </c>
      <c r="G85" s="16">
        <f t="shared" si="7"/>
        <v>2.3274906354489477E-2</v>
      </c>
      <c r="I85">
        <v>7.3409199999999997</v>
      </c>
      <c r="J85" s="16">
        <f t="shared" si="8"/>
        <v>7.6835724097478408E-2</v>
      </c>
      <c r="L85">
        <v>13.65</v>
      </c>
      <c r="M85" s="16">
        <f t="shared" si="9"/>
        <v>1.8331810816611949E-3</v>
      </c>
      <c r="O85">
        <v>1.64</v>
      </c>
      <c r="P85" s="16">
        <f t="shared" si="10"/>
        <v>0</v>
      </c>
    </row>
    <row r="86" spans="1:16" x14ac:dyDescent="0.25">
      <c r="A86" s="1">
        <v>43675</v>
      </c>
      <c r="B86" s="1"/>
      <c r="C86">
        <v>13.76</v>
      </c>
      <c r="D86" s="16">
        <f t="shared" si="6"/>
        <v>-7.3023497280171767E-2</v>
      </c>
      <c r="F86">
        <v>32.35</v>
      </c>
      <c r="G86" s="16">
        <f t="shared" si="7"/>
        <v>-7.6982674257521921E-3</v>
      </c>
      <c r="I86">
        <v>6.9320000000000004</v>
      </c>
      <c r="J86" s="16">
        <f t="shared" si="8"/>
        <v>-5.7315803518042996E-2</v>
      </c>
      <c r="L86">
        <v>13.75</v>
      </c>
      <c r="M86" s="16">
        <f t="shared" si="9"/>
        <v>7.2993024816114804E-3</v>
      </c>
      <c r="O86">
        <v>1.57</v>
      </c>
      <c r="P86" s="16">
        <f t="shared" si="10"/>
        <v>-4.3620622475890269E-2</v>
      </c>
    </row>
    <row r="87" spans="1:16" x14ac:dyDescent="0.25">
      <c r="A87" s="1">
        <v>43682</v>
      </c>
      <c r="B87" s="1"/>
      <c r="C87">
        <v>13.8588</v>
      </c>
      <c r="D87" s="16">
        <f t="shared" si="6"/>
        <v>7.1545774217076641E-3</v>
      </c>
      <c r="F87">
        <v>32.4</v>
      </c>
      <c r="G87" s="16">
        <f t="shared" si="7"/>
        <v>1.5444018513739444E-3</v>
      </c>
      <c r="I87">
        <v>6.96828</v>
      </c>
      <c r="J87" s="16">
        <f t="shared" si="8"/>
        <v>5.220050586399072E-3</v>
      </c>
      <c r="L87">
        <v>13.8</v>
      </c>
      <c r="M87" s="16">
        <f t="shared" si="9"/>
        <v>3.6297680505787966E-3</v>
      </c>
      <c r="O87">
        <v>1.54</v>
      </c>
      <c r="P87" s="16">
        <f t="shared" si="10"/>
        <v>-1.9293202934678899E-2</v>
      </c>
    </row>
    <row r="88" spans="1:16" x14ac:dyDescent="0.25">
      <c r="A88" s="1">
        <v>43689</v>
      </c>
      <c r="B88" s="1"/>
      <c r="C88">
        <v>13.21072</v>
      </c>
      <c r="D88" s="16">
        <f t="shared" si="6"/>
        <v>-4.7891788714456762E-2</v>
      </c>
      <c r="F88">
        <v>31.05</v>
      </c>
      <c r="G88" s="16">
        <f t="shared" si="7"/>
        <v>-4.2559614418795633E-2</v>
      </c>
      <c r="I88">
        <v>6.7708300000000001</v>
      </c>
      <c r="J88" s="16">
        <f t="shared" si="8"/>
        <v>-2.8744743325725519E-2</v>
      </c>
      <c r="L88">
        <v>13.15</v>
      </c>
      <c r="M88" s="16">
        <f t="shared" si="9"/>
        <v>-4.8246833539385747E-2</v>
      </c>
      <c r="O88">
        <v>1.54</v>
      </c>
      <c r="P88" s="16">
        <f t="shared" si="10"/>
        <v>0</v>
      </c>
    </row>
    <row r="89" spans="1:16" x14ac:dyDescent="0.25">
      <c r="A89" s="1">
        <v>43696</v>
      </c>
      <c r="B89" s="1"/>
      <c r="C89">
        <v>13.565</v>
      </c>
      <c r="D89" s="16">
        <f t="shared" si="6"/>
        <v>2.6464324898446634E-2</v>
      </c>
      <c r="F89">
        <v>31.55</v>
      </c>
      <c r="G89" s="16">
        <f t="shared" si="7"/>
        <v>1.5974780607734385E-2</v>
      </c>
      <c r="I89">
        <v>6.8979999999999997</v>
      </c>
      <c r="J89" s="16">
        <f t="shared" si="8"/>
        <v>1.8607835400615835E-2</v>
      </c>
      <c r="L89">
        <v>13.5</v>
      </c>
      <c r="M89" s="16">
        <f t="shared" si="9"/>
        <v>2.6267926820610299E-2</v>
      </c>
      <c r="O89">
        <v>1.55</v>
      </c>
      <c r="P89" s="16">
        <f t="shared" si="10"/>
        <v>6.4725145056174771E-3</v>
      </c>
    </row>
    <row r="90" spans="1:16" x14ac:dyDescent="0.25">
      <c r="A90" s="1">
        <v>43703</v>
      </c>
      <c r="B90" s="1"/>
      <c r="C90">
        <v>13.7021</v>
      </c>
      <c r="D90" s="16">
        <f t="shared" si="6"/>
        <v>1.0056159647822138E-2</v>
      </c>
      <c r="F90">
        <v>31</v>
      </c>
      <c r="G90" s="16">
        <f t="shared" si="7"/>
        <v>-1.7586384502076058E-2</v>
      </c>
      <c r="I90">
        <v>6.9611000000000001</v>
      </c>
      <c r="J90" s="16">
        <f t="shared" si="8"/>
        <v>9.1059933207411348E-3</v>
      </c>
      <c r="L90">
        <v>13.45</v>
      </c>
      <c r="M90" s="16">
        <f t="shared" si="9"/>
        <v>-3.7105793965355183E-3</v>
      </c>
      <c r="O90">
        <v>1.53</v>
      </c>
      <c r="P90" s="16">
        <f t="shared" si="10"/>
        <v>-1.2987195526811213E-2</v>
      </c>
    </row>
    <row r="91" spans="1:16" x14ac:dyDescent="0.25">
      <c r="A91" s="1">
        <v>43710</v>
      </c>
      <c r="B91" s="1"/>
      <c r="C91">
        <v>14.28</v>
      </c>
      <c r="D91" s="16">
        <f t="shared" si="6"/>
        <v>4.1310851152720929E-2</v>
      </c>
      <c r="F91">
        <v>31.15</v>
      </c>
      <c r="G91" s="16">
        <f t="shared" si="7"/>
        <v>4.8270407483159694E-3</v>
      </c>
      <c r="I91">
        <v>7.0659999999999998</v>
      </c>
      <c r="J91" s="16">
        <f t="shared" si="8"/>
        <v>1.4957041101563373E-2</v>
      </c>
      <c r="L91">
        <v>13.4</v>
      </c>
      <c r="M91" s="16">
        <f t="shared" si="9"/>
        <v>-3.7243990909825442E-3</v>
      </c>
      <c r="O91">
        <v>1.58</v>
      </c>
      <c r="P91" s="16">
        <f t="shared" si="10"/>
        <v>3.2157111634531388E-2</v>
      </c>
    </row>
    <row r="92" spans="1:16" x14ac:dyDescent="0.25">
      <c r="A92" s="1">
        <v>43717</v>
      </c>
      <c r="B92" s="1"/>
      <c r="C92">
        <v>14.805870000000001</v>
      </c>
      <c r="D92" s="16">
        <f t="shared" si="6"/>
        <v>3.6163766846688539E-2</v>
      </c>
      <c r="F92">
        <v>32</v>
      </c>
      <c r="G92" s="16">
        <f t="shared" si="7"/>
        <v>2.6921657566264301E-2</v>
      </c>
      <c r="I92">
        <v>7.1681299999999997</v>
      </c>
      <c r="J92" s="16">
        <f t="shared" si="8"/>
        <v>1.4350262731931851E-2</v>
      </c>
      <c r="L92">
        <v>13.45</v>
      </c>
      <c r="M92" s="16">
        <f t="shared" si="9"/>
        <v>3.7243990909825442E-3</v>
      </c>
      <c r="O92">
        <v>1.6</v>
      </c>
      <c r="P92" s="16">
        <f t="shared" si="10"/>
        <v>1.2578782206860151E-2</v>
      </c>
    </row>
    <row r="93" spans="1:16" x14ac:dyDescent="0.25">
      <c r="A93" s="1">
        <v>43724</v>
      </c>
      <c r="B93" s="1"/>
      <c r="C93">
        <v>14.83548</v>
      </c>
      <c r="D93" s="16">
        <f t="shared" si="6"/>
        <v>1.9978853762827598E-3</v>
      </c>
      <c r="F93">
        <v>32.504600000000003</v>
      </c>
      <c r="G93" s="16">
        <f t="shared" si="7"/>
        <v>1.5645714981880943E-2</v>
      </c>
      <c r="I93">
        <v>7.1214399999999998</v>
      </c>
      <c r="J93" s="16">
        <f t="shared" si="8"/>
        <v>-6.5348595031957668E-3</v>
      </c>
      <c r="L93">
        <v>13.3</v>
      </c>
      <c r="M93" s="16">
        <f t="shared" si="9"/>
        <v>-1.121507082013995E-2</v>
      </c>
      <c r="O93">
        <v>1.65</v>
      </c>
      <c r="P93" s="16">
        <f t="shared" si="10"/>
        <v>3.0771658666753521E-2</v>
      </c>
    </row>
    <row r="94" spans="1:16" x14ac:dyDescent="0.25">
      <c r="A94" s="1">
        <v>43731</v>
      </c>
      <c r="B94" s="1"/>
      <c r="C94">
        <v>14.345000000000001</v>
      </c>
      <c r="D94" s="16">
        <f t="shared" si="6"/>
        <v>-3.3620159701081231E-2</v>
      </c>
      <c r="F94">
        <v>32.9</v>
      </c>
      <c r="G94" s="16">
        <f t="shared" si="7"/>
        <v>1.2091039989718499E-2</v>
      </c>
      <c r="I94">
        <v>7.08</v>
      </c>
      <c r="J94" s="16">
        <f t="shared" si="8"/>
        <v>-5.8360444600611405E-3</v>
      </c>
      <c r="L94">
        <v>12</v>
      </c>
      <c r="M94" s="16">
        <f t="shared" si="9"/>
        <v>-0.1028573854397079</v>
      </c>
      <c r="O94">
        <v>1.6</v>
      </c>
      <c r="P94" s="16">
        <f t="shared" si="10"/>
        <v>-3.0771658666753521E-2</v>
      </c>
    </row>
    <row r="95" spans="1:16" x14ac:dyDescent="0.25">
      <c r="A95" s="1">
        <v>43738</v>
      </c>
      <c r="B95" s="1"/>
      <c r="C95">
        <v>13.948499999999999</v>
      </c>
      <c r="D95" s="16">
        <f t="shared" si="6"/>
        <v>-2.8029473829103591E-2</v>
      </c>
      <c r="F95">
        <v>31.75</v>
      </c>
      <c r="G95" s="16">
        <f t="shared" si="7"/>
        <v>-3.5579932432625139E-2</v>
      </c>
      <c r="I95">
        <v>6.7960000000000003</v>
      </c>
      <c r="J95" s="16">
        <f t="shared" si="8"/>
        <v>-4.0939703895942925E-2</v>
      </c>
      <c r="L95">
        <v>12.5</v>
      </c>
      <c r="M95" s="16">
        <f t="shared" si="9"/>
        <v>4.0821994520255256E-2</v>
      </c>
      <c r="O95">
        <v>1.57</v>
      </c>
      <c r="P95" s="16">
        <f t="shared" si="10"/>
        <v>-1.8928009885518904E-2</v>
      </c>
    </row>
    <row r="96" spans="1:16" x14ac:dyDescent="0.25">
      <c r="A96" s="1">
        <v>43745</v>
      </c>
      <c r="B96" s="1"/>
      <c r="C96">
        <v>14.51</v>
      </c>
      <c r="D96" s="16">
        <f t="shared" si="6"/>
        <v>3.9466091291871841E-2</v>
      </c>
      <c r="F96">
        <v>32.9</v>
      </c>
      <c r="G96" s="16">
        <f t="shared" si="7"/>
        <v>3.5579932432625139E-2</v>
      </c>
      <c r="I96">
        <v>7.0640000000000001</v>
      </c>
      <c r="J96" s="16">
        <f t="shared" si="8"/>
        <v>3.8677259491973315E-2</v>
      </c>
      <c r="L96">
        <v>13</v>
      </c>
      <c r="M96" s="16">
        <f t="shared" si="9"/>
        <v>3.9220713153281128E-2</v>
      </c>
      <c r="O96">
        <v>1.56</v>
      </c>
      <c r="P96" s="16">
        <f t="shared" si="10"/>
        <v>-6.3897980987709935E-3</v>
      </c>
    </row>
    <row r="97" spans="1:16" x14ac:dyDescent="0.25">
      <c r="A97" s="1">
        <v>43752</v>
      </c>
      <c r="B97" s="1"/>
      <c r="C97">
        <v>14.775</v>
      </c>
      <c r="D97" s="16">
        <f t="shared" si="6"/>
        <v>1.8098496396065311E-2</v>
      </c>
      <c r="F97">
        <v>32.448900000000002</v>
      </c>
      <c r="G97" s="16">
        <f t="shared" si="7"/>
        <v>-1.3806113500872019E-2</v>
      </c>
      <c r="I97">
        <v>7.06</v>
      </c>
      <c r="J97" s="16">
        <f t="shared" si="8"/>
        <v>-5.6641179650829265E-4</v>
      </c>
      <c r="L97">
        <v>13</v>
      </c>
      <c r="M97" s="16">
        <f t="shared" si="9"/>
        <v>0</v>
      </c>
      <c r="O97">
        <v>1.58</v>
      </c>
      <c r="P97" s="16">
        <f t="shared" si="10"/>
        <v>1.2739025777429747E-2</v>
      </c>
    </row>
    <row r="98" spans="1:16" x14ac:dyDescent="0.25">
      <c r="A98" s="1">
        <v>43759</v>
      </c>
      <c r="B98" s="1"/>
      <c r="C98">
        <v>15.0997</v>
      </c>
      <c r="D98" s="16">
        <f t="shared" si="6"/>
        <v>2.1738312781685476E-2</v>
      </c>
      <c r="F98">
        <v>32.75</v>
      </c>
      <c r="G98" s="16">
        <f t="shared" si="7"/>
        <v>9.2364178108068629E-3</v>
      </c>
      <c r="I98">
        <v>7.5132399999999997</v>
      </c>
      <c r="J98" s="16">
        <f t="shared" si="8"/>
        <v>6.2221746000963307E-2</v>
      </c>
      <c r="L98">
        <v>13.1</v>
      </c>
      <c r="M98" s="16">
        <f t="shared" si="9"/>
        <v>7.6628727455689827E-3</v>
      </c>
      <c r="O98">
        <v>1.57</v>
      </c>
      <c r="P98" s="16">
        <f t="shared" si="10"/>
        <v>-6.3492276786587531E-3</v>
      </c>
    </row>
    <row r="99" spans="1:16" x14ac:dyDescent="0.25">
      <c r="A99" s="1">
        <v>43766</v>
      </c>
      <c r="B99" s="1"/>
      <c r="C99">
        <v>14.94</v>
      </c>
      <c r="D99" s="16">
        <f t="shared" si="6"/>
        <v>-1.0632696369175854E-2</v>
      </c>
      <c r="F99">
        <v>33.1</v>
      </c>
      <c r="G99" s="16">
        <f t="shared" si="7"/>
        <v>1.0630320301756591E-2</v>
      </c>
      <c r="I99">
        <v>8.1513600000000004</v>
      </c>
      <c r="J99" s="16">
        <f t="shared" si="8"/>
        <v>8.1517986990857327E-2</v>
      </c>
      <c r="L99">
        <v>13.25</v>
      </c>
      <c r="M99" s="16">
        <f t="shared" si="9"/>
        <v>1.1385322225125449E-2</v>
      </c>
      <c r="O99">
        <v>1.59</v>
      </c>
      <c r="P99" s="16">
        <f t="shared" si="10"/>
        <v>1.2658396871923494E-2</v>
      </c>
    </row>
    <row r="100" spans="1:16" x14ac:dyDescent="0.25">
      <c r="A100" s="1">
        <v>43773</v>
      </c>
      <c r="B100" s="1"/>
      <c r="C100">
        <v>15.09065</v>
      </c>
      <c r="D100" s="16">
        <f t="shared" si="6"/>
        <v>1.0033167031418877E-2</v>
      </c>
      <c r="F100">
        <v>33.450000000000003</v>
      </c>
      <c r="G100" s="16">
        <f t="shared" si="7"/>
        <v>1.0518504191220135E-2</v>
      </c>
      <c r="I100">
        <v>8.2739999999999991</v>
      </c>
      <c r="J100" s="16">
        <f t="shared" si="8"/>
        <v>1.4933283542248432E-2</v>
      </c>
      <c r="L100">
        <v>13.3</v>
      </c>
      <c r="M100" s="16">
        <f t="shared" si="9"/>
        <v>3.7664827954770885E-3</v>
      </c>
      <c r="O100">
        <v>1.5</v>
      </c>
      <c r="P100" s="16">
        <f t="shared" si="10"/>
        <v>-5.8268908123975838E-2</v>
      </c>
    </row>
    <row r="101" spans="1:16" x14ac:dyDescent="0.25">
      <c r="A101" s="1">
        <v>43780</v>
      </c>
      <c r="B101" s="1"/>
      <c r="C101">
        <v>15.099919999999999</v>
      </c>
      <c r="D101" s="16">
        <f t="shared" si="6"/>
        <v>6.1409905750853255E-4</v>
      </c>
      <c r="F101">
        <v>32.700000000000003</v>
      </c>
      <c r="G101" s="16">
        <f t="shared" si="7"/>
        <v>-2.2676708671029555E-2</v>
      </c>
      <c r="I101">
        <v>7.8</v>
      </c>
      <c r="J101" s="16">
        <f t="shared" si="8"/>
        <v>-5.8994334343673405E-2</v>
      </c>
      <c r="L101">
        <v>13.25</v>
      </c>
      <c r="M101" s="16">
        <f t="shared" si="9"/>
        <v>-3.7664827954770885E-3</v>
      </c>
      <c r="O101">
        <v>1.52</v>
      </c>
      <c r="P101" s="16">
        <f t="shared" si="10"/>
        <v>1.3245226750020656E-2</v>
      </c>
    </row>
    <row r="102" spans="1:16" x14ac:dyDescent="0.25">
      <c r="A102" s="1">
        <v>43787</v>
      </c>
      <c r="B102" s="1"/>
      <c r="C102">
        <v>15.12045</v>
      </c>
      <c r="D102" s="16">
        <f t="shared" si="6"/>
        <v>1.358686419673294E-3</v>
      </c>
      <c r="F102">
        <v>32.9</v>
      </c>
      <c r="G102" s="16">
        <f t="shared" si="7"/>
        <v>6.097579868117986E-3</v>
      </c>
      <c r="I102">
        <v>7.8840000000000003</v>
      </c>
      <c r="J102" s="16">
        <f t="shared" si="8"/>
        <v>1.0711655594927372E-2</v>
      </c>
      <c r="L102">
        <v>13.55</v>
      </c>
      <c r="M102" s="16">
        <f t="shared" si="9"/>
        <v>2.2388994893479008E-2</v>
      </c>
      <c r="O102">
        <v>1.51</v>
      </c>
      <c r="P102" s="16">
        <f t="shared" si="10"/>
        <v>-6.6006840313520554E-3</v>
      </c>
    </row>
    <row r="103" spans="1:16" x14ac:dyDescent="0.25">
      <c r="A103" s="1">
        <v>43794</v>
      </c>
      <c r="B103" s="1"/>
      <c r="C103">
        <v>14.615</v>
      </c>
      <c r="D103" s="16">
        <f t="shared" si="6"/>
        <v>-3.3999733650063035E-2</v>
      </c>
      <c r="F103">
        <v>33.1</v>
      </c>
      <c r="G103" s="16">
        <f t="shared" si="7"/>
        <v>6.0606246116914342E-3</v>
      </c>
      <c r="I103">
        <v>7.9539999999999997</v>
      </c>
      <c r="J103" s="16">
        <f t="shared" si="8"/>
        <v>8.8395574950252964E-3</v>
      </c>
      <c r="L103">
        <v>13.388</v>
      </c>
      <c r="M103" s="16">
        <f t="shared" si="9"/>
        <v>-1.202776397663019E-2</v>
      </c>
      <c r="O103">
        <v>1.5</v>
      </c>
      <c r="P103" s="16">
        <f t="shared" si="10"/>
        <v>-6.6445427186686001E-3</v>
      </c>
    </row>
    <row r="104" spans="1:16" x14ac:dyDescent="0.25">
      <c r="A104" s="1">
        <v>43801</v>
      </c>
      <c r="B104" s="1"/>
      <c r="C104">
        <v>14.89</v>
      </c>
      <c r="D104" s="16">
        <f t="shared" si="6"/>
        <v>1.8641448132708405E-2</v>
      </c>
      <c r="F104">
        <v>33.049999999999997</v>
      </c>
      <c r="G104" s="16">
        <f t="shared" si="7"/>
        <v>-1.5117160853224121E-3</v>
      </c>
      <c r="I104">
        <v>7.72</v>
      </c>
      <c r="J104" s="16">
        <f t="shared" si="8"/>
        <v>-2.9860582748814313E-2</v>
      </c>
      <c r="L104">
        <v>13.4</v>
      </c>
      <c r="M104" s="16">
        <f t="shared" si="9"/>
        <v>8.9592360778567581E-4</v>
      </c>
      <c r="O104">
        <v>1.36</v>
      </c>
      <c r="P104" s="16">
        <f t="shared" si="10"/>
        <v>-9.7980408360203664E-2</v>
      </c>
    </row>
    <row r="105" spans="1:16" x14ac:dyDescent="0.25">
      <c r="A105" s="1">
        <v>43808</v>
      </c>
      <c r="B105" s="1"/>
      <c r="C105">
        <v>15.5</v>
      </c>
      <c r="D105" s="16">
        <f t="shared" si="6"/>
        <v>4.0150177229283379E-2</v>
      </c>
      <c r="F105">
        <v>33.299999999999997</v>
      </c>
      <c r="G105" s="16">
        <f t="shared" si="7"/>
        <v>7.5358306887030047E-3</v>
      </c>
      <c r="I105">
        <v>7.8771899999999997</v>
      </c>
      <c r="J105" s="16">
        <f t="shared" si="8"/>
        <v>2.0156877251793937E-2</v>
      </c>
      <c r="L105">
        <v>13.25</v>
      </c>
      <c r="M105" s="16">
        <f t="shared" si="9"/>
        <v>-1.1257154524634494E-2</v>
      </c>
      <c r="O105">
        <v>1.23</v>
      </c>
      <c r="P105" s="16">
        <f t="shared" si="10"/>
        <v>-0.1004705303636346</v>
      </c>
    </row>
    <row r="106" spans="1:16" x14ac:dyDescent="0.25">
      <c r="A106" s="1">
        <v>43815</v>
      </c>
      <c r="B106" s="1"/>
      <c r="C106">
        <v>15.97</v>
      </c>
      <c r="D106" s="16">
        <f t="shared" si="6"/>
        <v>2.9871938301720302E-2</v>
      </c>
      <c r="F106">
        <v>34.4</v>
      </c>
      <c r="G106" s="16">
        <f t="shared" si="7"/>
        <v>3.2499167392954664E-2</v>
      </c>
      <c r="I106">
        <v>8.1181599999999996</v>
      </c>
      <c r="J106" s="16">
        <f t="shared" si="8"/>
        <v>3.0132286222003923E-2</v>
      </c>
      <c r="L106">
        <v>13.3</v>
      </c>
      <c r="M106" s="16">
        <f t="shared" si="9"/>
        <v>3.7664827954770885E-3</v>
      </c>
      <c r="O106">
        <v>1.37</v>
      </c>
      <c r="P106" s="16">
        <f t="shared" si="10"/>
        <v>0.10779657045570748</v>
      </c>
    </row>
    <row r="107" spans="1:16" x14ac:dyDescent="0.25">
      <c r="A107" s="1">
        <v>43822</v>
      </c>
      <c r="B107" s="1"/>
      <c r="C107">
        <v>16.392869999999998</v>
      </c>
      <c r="D107" s="16">
        <f t="shared" si="6"/>
        <v>2.6134521971838076E-2</v>
      </c>
      <c r="F107">
        <v>33.1</v>
      </c>
      <c r="G107" s="16">
        <f t="shared" si="7"/>
        <v>-3.8523281996335257E-2</v>
      </c>
      <c r="I107">
        <v>8.2451799999999995</v>
      </c>
      <c r="J107" s="16">
        <f t="shared" si="8"/>
        <v>1.5525259675755354E-2</v>
      </c>
      <c r="L107">
        <v>13.25</v>
      </c>
      <c r="M107" s="16">
        <f t="shared" si="9"/>
        <v>-3.7664827954770885E-3</v>
      </c>
      <c r="O107">
        <v>1.29</v>
      </c>
      <c r="P107" s="16">
        <f t="shared" si="10"/>
        <v>-6.0168521466452851E-2</v>
      </c>
    </row>
    <row r="108" spans="1:16" x14ac:dyDescent="0.25">
      <c r="A108" s="1">
        <v>43829</v>
      </c>
      <c r="B108" s="1"/>
      <c r="C108">
        <v>16.510000000000002</v>
      </c>
      <c r="D108" s="16">
        <f t="shared" si="6"/>
        <v>7.1197737332773237E-3</v>
      </c>
      <c r="F108">
        <v>34.064990000000002</v>
      </c>
      <c r="G108" s="16">
        <f t="shared" si="7"/>
        <v>2.8736888286134743E-2</v>
      </c>
      <c r="I108">
        <v>8.3047400000000007</v>
      </c>
      <c r="J108" s="16">
        <f t="shared" si="8"/>
        <v>7.1976489470610971E-3</v>
      </c>
      <c r="L108">
        <v>13.475</v>
      </c>
      <c r="M108" s="16">
        <f t="shared" si="9"/>
        <v>1.6838564362829711E-2</v>
      </c>
      <c r="O108">
        <v>1.3</v>
      </c>
      <c r="P108" s="16">
        <f t="shared" si="10"/>
        <v>7.7220460939103064E-3</v>
      </c>
    </row>
    <row r="109" spans="1:16" x14ac:dyDescent="0.25">
      <c r="A109" s="1">
        <v>43836</v>
      </c>
      <c r="B109" s="1"/>
      <c r="C109">
        <v>16.953399999999998</v>
      </c>
      <c r="D109" s="16">
        <f t="shared" si="6"/>
        <v>2.6502145749446093E-2</v>
      </c>
      <c r="F109">
        <v>36.4</v>
      </c>
      <c r="G109" s="16">
        <f t="shared" si="7"/>
        <v>6.6298603973542924E-2</v>
      </c>
      <c r="I109">
        <v>8.1935000000000002</v>
      </c>
      <c r="J109" s="16">
        <f t="shared" si="8"/>
        <v>-1.3485279129157313E-2</v>
      </c>
      <c r="L109">
        <v>14.35</v>
      </c>
      <c r="M109" s="16">
        <f t="shared" si="9"/>
        <v>6.2913825410569224E-2</v>
      </c>
      <c r="O109">
        <v>1.38</v>
      </c>
      <c r="P109" s="16">
        <f t="shared" si="10"/>
        <v>5.9719234701622159E-2</v>
      </c>
    </row>
    <row r="110" spans="1:16" x14ac:dyDescent="0.25">
      <c r="A110" s="1">
        <v>43843</v>
      </c>
      <c r="B110" s="1"/>
      <c r="C110">
        <v>17.225000000000001</v>
      </c>
      <c r="D110" s="16">
        <f t="shared" si="6"/>
        <v>1.5893413218239782E-2</v>
      </c>
      <c r="F110">
        <v>37.6</v>
      </c>
      <c r="G110" s="16">
        <f t="shared" si="7"/>
        <v>3.2435275753153636E-2</v>
      </c>
      <c r="I110">
        <v>8.1999999999999993</v>
      </c>
      <c r="J110" s="16">
        <f t="shared" si="8"/>
        <v>7.9299726606585352E-4</v>
      </c>
      <c r="L110">
        <v>14.75</v>
      </c>
      <c r="M110" s="16">
        <f t="shared" si="9"/>
        <v>2.7493140580198805E-2</v>
      </c>
      <c r="O110">
        <v>1.41</v>
      </c>
      <c r="P110" s="16">
        <f t="shared" si="10"/>
        <v>2.1506205220963637E-2</v>
      </c>
    </row>
    <row r="111" spans="1:16" x14ac:dyDescent="0.25">
      <c r="A111" s="1">
        <v>43850</v>
      </c>
      <c r="B111" s="1"/>
      <c r="C111">
        <v>17.214469999999999</v>
      </c>
      <c r="D111" s="16">
        <f t="shared" si="6"/>
        <v>-6.1150768743756245E-4</v>
      </c>
      <c r="F111">
        <v>36.450000000000003</v>
      </c>
      <c r="G111" s="16">
        <f t="shared" si="7"/>
        <v>-3.1062591941181328E-2</v>
      </c>
      <c r="I111">
        <v>7.61</v>
      </c>
      <c r="J111" s="16">
        <f t="shared" si="8"/>
        <v>-7.467098239661274E-2</v>
      </c>
      <c r="L111">
        <v>14.4</v>
      </c>
      <c r="M111" s="16">
        <f t="shared" si="9"/>
        <v>-2.4014876203874103E-2</v>
      </c>
      <c r="O111">
        <v>1.33</v>
      </c>
      <c r="P111" s="16">
        <f t="shared" si="10"/>
        <v>-5.8410762156414386E-2</v>
      </c>
    </row>
    <row r="112" spans="1:16" x14ac:dyDescent="0.25">
      <c r="A112" s="1">
        <v>43857</v>
      </c>
      <c r="B112" s="1"/>
      <c r="C112">
        <v>16</v>
      </c>
      <c r="D112" s="16">
        <f t="shared" si="6"/>
        <v>-7.3161586972503745E-2</v>
      </c>
      <c r="F112">
        <v>35</v>
      </c>
      <c r="G112" s="16">
        <f t="shared" si="7"/>
        <v>-4.0593396965253881E-2</v>
      </c>
      <c r="I112">
        <v>7.0810000000000004</v>
      </c>
      <c r="J112" s="16">
        <f t="shared" si="8"/>
        <v>-7.2048031203957752E-2</v>
      </c>
      <c r="L112">
        <v>14.55</v>
      </c>
      <c r="M112" s="16">
        <f t="shared" si="9"/>
        <v>1.0362787035546717E-2</v>
      </c>
      <c r="O112">
        <v>1.25</v>
      </c>
      <c r="P112" s="16">
        <f t="shared" si="10"/>
        <v>-6.2035390919452704E-2</v>
      </c>
    </row>
    <row r="113" spans="1:16" x14ac:dyDescent="0.25">
      <c r="A113" s="1">
        <v>43864</v>
      </c>
      <c r="B113" s="1"/>
      <c r="C113">
        <v>15.887449999999999</v>
      </c>
      <c r="D113" s="16">
        <f t="shared" si="6"/>
        <v>-7.0592328574066165E-3</v>
      </c>
      <c r="F113">
        <v>33.5</v>
      </c>
      <c r="G113" s="16">
        <f t="shared" si="7"/>
        <v>-4.3802622658392742E-2</v>
      </c>
      <c r="I113">
        <v>7.1267500000000004</v>
      </c>
      <c r="J113" s="16">
        <f t="shared" si="8"/>
        <v>6.4401693619760003E-3</v>
      </c>
      <c r="L113">
        <v>15.45</v>
      </c>
      <c r="M113" s="16">
        <f t="shared" si="9"/>
        <v>6.0018009726253041E-2</v>
      </c>
      <c r="O113">
        <v>1.31</v>
      </c>
      <c r="P113" s="16">
        <f t="shared" si="10"/>
        <v>4.6883585898850444E-2</v>
      </c>
    </row>
    <row r="114" spans="1:16" x14ac:dyDescent="0.25">
      <c r="A114" s="1">
        <v>43871</v>
      </c>
      <c r="B114" s="1"/>
      <c r="C114">
        <v>15.9</v>
      </c>
      <c r="D114" s="16">
        <f t="shared" si="6"/>
        <v>7.8961984381153982E-4</v>
      </c>
      <c r="F114">
        <v>35.85</v>
      </c>
      <c r="G114" s="16">
        <f t="shared" si="7"/>
        <v>6.7798128214608511E-2</v>
      </c>
      <c r="I114">
        <v>7.2380000000000004</v>
      </c>
      <c r="J114" s="16">
        <f t="shared" si="8"/>
        <v>1.5489615109937738E-2</v>
      </c>
      <c r="L114">
        <v>15.15</v>
      </c>
      <c r="M114" s="16">
        <f t="shared" si="9"/>
        <v>-1.9608471388376181E-2</v>
      </c>
      <c r="O114">
        <v>1.27</v>
      </c>
      <c r="P114" s="16">
        <f t="shared" si="10"/>
        <v>-3.1010236742560288E-2</v>
      </c>
    </row>
    <row r="115" spans="1:16" x14ac:dyDescent="0.25">
      <c r="A115" s="1">
        <v>43878</v>
      </c>
      <c r="B115" s="1"/>
      <c r="C115">
        <v>15.83</v>
      </c>
      <c r="D115" s="16">
        <f t="shared" si="6"/>
        <v>-4.4122353332651798E-3</v>
      </c>
      <c r="F115">
        <v>35.799999999999997</v>
      </c>
      <c r="G115" s="16">
        <f t="shared" si="7"/>
        <v>-1.3956736389748592E-3</v>
      </c>
      <c r="I115">
        <v>7.21</v>
      </c>
      <c r="J115" s="16">
        <f t="shared" si="8"/>
        <v>-3.8759738446929592E-3</v>
      </c>
      <c r="L115">
        <v>16.350000000000001</v>
      </c>
      <c r="M115" s="16">
        <f t="shared" si="9"/>
        <v>7.6227365387884216E-2</v>
      </c>
      <c r="O115">
        <v>1.31</v>
      </c>
      <c r="P115" s="16">
        <f t="shared" si="10"/>
        <v>3.1010236742560288E-2</v>
      </c>
    </row>
    <row r="116" spans="1:16" x14ac:dyDescent="0.25">
      <c r="A116" s="1">
        <v>43885</v>
      </c>
      <c r="B116" s="1"/>
      <c r="C116">
        <v>14.065</v>
      </c>
      <c r="D116" s="16">
        <f t="shared" si="6"/>
        <v>-0.11821743195110068</v>
      </c>
      <c r="F116">
        <v>30.119199999999999</v>
      </c>
      <c r="G116" s="16">
        <f t="shared" si="7"/>
        <v>-0.17278505125266275</v>
      </c>
      <c r="I116">
        <v>6.0580999999999996</v>
      </c>
      <c r="J116" s="16">
        <f t="shared" si="8"/>
        <v>-0.17407273173000082</v>
      </c>
      <c r="L116">
        <v>14</v>
      </c>
      <c r="M116" s="16">
        <f t="shared" si="9"/>
        <v>-0.15517056772800419</v>
      </c>
      <c r="O116">
        <v>1.2</v>
      </c>
      <c r="P116" s="16">
        <f t="shared" si="10"/>
        <v>-8.7705580419105617E-2</v>
      </c>
    </row>
    <row r="117" spans="1:16" x14ac:dyDescent="0.25">
      <c r="A117" s="1">
        <v>43892</v>
      </c>
      <c r="B117" s="1"/>
      <c r="C117">
        <v>13.1228</v>
      </c>
      <c r="D117" s="16">
        <f t="shared" si="6"/>
        <v>-6.9338266561394413E-2</v>
      </c>
      <c r="F117">
        <v>28.1494</v>
      </c>
      <c r="G117" s="16">
        <f t="shared" si="7"/>
        <v>-6.7636802182658329E-2</v>
      </c>
      <c r="I117">
        <v>5.532</v>
      </c>
      <c r="J117" s="16">
        <f t="shared" si="8"/>
        <v>-9.0846805764345229E-2</v>
      </c>
      <c r="L117">
        <v>13.4</v>
      </c>
      <c r="M117" s="16">
        <f t="shared" si="9"/>
        <v>-4.3802622658392742E-2</v>
      </c>
      <c r="O117">
        <v>1.17</v>
      </c>
      <c r="P117" s="16">
        <f t="shared" si="10"/>
        <v>-2.5317807984289897E-2</v>
      </c>
    </row>
    <row r="118" spans="1:16" x14ac:dyDescent="0.25">
      <c r="A118" s="1">
        <v>43899</v>
      </c>
      <c r="B118" s="1"/>
      <c r="C118">
        <v>10.8</v>
      </c>
      <c r="D118" s="16">
        <f t="shared" si="6"/>
        <v>-0.19480504125025178</v>
      </c>
      <c r="F118">
        <v>19.899999999999999</v>
      </c>
      <c r="G118" s="16">
        <f t="shared" si="7"/>
        <v>-0.34680630824088654</v>
      </c>
      <c r="I118">
        <v>4.6139999999999999</v>
      </c>
      <c r="J118" s="16">
        <f t="shared" si="8"/>
        <v>-0.18145425405094984</v>
      </c>
      <c r="L118">
        <v>10.5</v>
      </c>
      <c r="M118" s="16">
        <f t="shared" si="9"/>
        <v>-0.24387944979338805</v>
      </c>
      <c r="O118">
        <v>1.01</v>
      </c>
      <c r="P118" s="16">
        <f t="shared" si="10"/>
        <v>-0.1470534179564966</v>
      </c>
    </row>
    <row r="119" spans="1:16" x14ac:dyDescent="0.25">
      <c r="A119" s="1">
        <v>43906</v>
      </c>
      <c r="B119" s="1"/>
      <c r="C119">
        <v>9.7200000000000006</v>
      </c>
      <c r="D119" s="16">
        <f t="shared" si="6"/>
        <v>-0.10536051565782634</v>
      </c>
      <c r="F119">
        <v>17.760000000000002</v>
      </c>
      <c r="G119" s="16">
        <f t="shared" si="7"/>
        <v>-0.11377099416642267</v>
      </c>
      <c r="I119">
        <v>4.4189999999999996</v>
      </c>
      <c r="J119" s="16">
        <f t="shared" si="8"/>
        <v>-4.318173360295896E-2</v>
      </c>
      <c r="L119">
        <v>8</v>
      </c>
      <c r="M119" s="16">
        <f t="shared" si="9"/>
        <v>-0.27193371548364187</v>
      </c>
      <c r="O119">
        <v>0.77</v>
      </c>
      <c r="P119" s="16">
        <f t="shared" si="10"/>
        <v>-0.27131509498757561</v>
      </c>
    </row>
    <row r="120" spans="1:16" x14ac:dyDescent="0.25">
      <c r="A120" s="1">
        <v>43913</v>
      </c>
      <c r="B120" s="1"/>
      <c r="C120">
        <v>8.9640000000000004</v>
      </c>
      <c r="D120" s="16">
        <f t="shared" si="6"/>
        <v>-8.0969062533667202E-2</v>
      </c>
      <c r="F120">
        <v>18.5</v>
      </c>
      <c r="G120" s="16">
        <f t="shared" si="7"/>
        <v>4.0821994520254812E-2</v>
      </c>
      <c r="I120">
        <v>4.415</v>
      </c>
      <c r="J120" s="16">
        <f t="shared" si="8"/>
        <v>-9.0559209267948582E-4</v>
      </c>
      <c r="L120">
        <v>8.86</v>
      </c>
      <c r="M120" s="16">
        <f t="shared" si="9"/>
        <v>0.10210522293715396</v>
      </c>
      <c r="O120">
        <v>0.63500000000000001</v>
      </c>
      <c r="P120" s="16">
        <f t="shared" si="10"/>
        <v>-0.19276551595503788</v>
      </c>
    </row>
    <row r="121" spans="1:16" x14ac:dyDescent="0.25">
      <c r="A121" s="1">
        <v>43920</v>
      </c>
      <c r="B121" s="1"/>
      <c r="C121">
        <v>9.5943000000000005</v>
      </c>
      <c r="D121" s="16">
        <f t="shared" si="6"/>
        <v>6.7952616195774418E-2</v>
      </c>
      <c r="F121">
        <v>22.042449999999999</v>
      </c>
      <c r="G121" s="16">
        <f t="shared" si="7"/>
        <v>0.1751994075469514</v>
      </c>
      <c r="I121">
        <v>4.87</v>
      </c>
      <c r="J121" s="16">
        <f t="shared" si="8"/>
        <v>9.8086103038575123E-2</v>
      </c>
      <c r="L121">
        <v>9.0023</v>
      </c>
      <c r="M121" s="16">
        <f t="shared" si="9"/>
        <v>1.5933335626026501E-2</v>
      </c>
      <c r="O121">
        <v>0.5</v>
      </c>
      <c r="P121" s="16">
        <f t="shared" si="10"/>
        <v>-0.23901690047049989</v>
      </c>
    </row>
    <row r="122" spans="1:16" x14ac:dyDescent="0.25">
      <c r="A122" s="1">
        <v>43927</v>
      </c>
      <c r="B122" s="1"/>
      <c r="C122">
        <v>10.93</v>
      </c>
      <c r="D122" s="16">
        <f t="shared" si="6"/>
        <v>0.1303421300539922</v>
      </c>
      <c r="F122">
        <v>23.35</v>
      </c>
      <c r="G122" s="16">
        <f t="shared" si="7"/>
        <v>5.7626844483675832E-2</v>
      </c>
      <c r="I122">
        <v>5.2</v>
      </c>
      <c r="J122" s="16">
        <f t="shared" si="8"/>
        <v>6.5564688492883105E-2</v>
      </c>
      <c r="L122">
        <v>9.76</v>
      </c>
      <c r="M122" s="16">
        <f t="shared" si="9"/>
        <v>8.0812300181984931E-2</v>
      </c>
      <c r="O122">
        <v>0.625</v>
      </c>
      <c r="P122" s="16">
        <f t="shared" si="10"/>
        <v>0.22314355131420971</v>
      </c>
    </row>
    <row r="123" spans="1:16" x14ac:dyDescent="0.25">
      <c r="A123" s="1">
        <v>43934</v>
      </c>
      <c r="B123" s="1"/>
      <c r="C123">
        <v>10.33</v>
      </c>
      <c r="D123" s="16">
        <f t="shared" si="6"/>
        <v>-5.6459019056899873E-2</v>
      </c>
      <c r="F123">
        <v>21.05</v>
      </c>
      <c r="G123" s="16">
        <f t="shared" si="7"/>
        <v>-0.10369642398651591</v>
      </c>
      <c r="I123">
        <v>4.9329999999999998</v>
      </c>
      <c r="J123" s="16">
        <f t="shared" si="8"/>
        <v>-5.2711303335780446E-2</v>
      </c>
      <c r="L123">
        <v>9.14</v>
      </c>
      <c r="M123" s="16">
        <f t="shared" si="9"/>
        <v>-6.5632014958942442E-2</v>
      </c>
      <c r="O123">
        <v>0.69</v>
      </c>
      <c r="P123" s="16">
        <f t="shared" si="10"/>
        <v>9.8939947854903509E-2</v>
      </c>
    </row>
    <row r="124" spans="1:16" x14ac:dyDescent="0.25">
      <c r="A124" s="1">
        <v>43941</v>
      </c>
      <c r="B124" s="1"/>
      <c r="C124">
        <v>10.1</v>
      </c>
      <c r="D124" s="16">
        <f t="shared" si="6"/>
        <v>-2.2516859284333446E-2</v>
      </c>
      <c r="F124">
        <v>21.4</v>
      </c>
      <c r="G124" s="16">
        <f t="shared" si="7"/>
        <v>1.649036189941544E-2</v>
      </c>
      <c r="I124">
        <v>4.91</v>
      </c>
      <c r="J124" s="16">
        <f t="shared" si="8"/>
        <v>-4.6733804451719596E-3</v>
      </c>
      <c r="L124">
        <v>8.34</v>
      </c>
      <c r="M124" s="16">
        <f t="shared" si="9"/>
        <v>-9.1597169095403164E-2</v>
      </c>
      <c r="O124">
        <v>0.75</v>
      </c>
      <c r="P124" s="16">
        <f t="shared" si="10"/>
        <v>8.3381608939051166E-2</v>
      </c>
    </row>
    <row r="125" spans="1:16" x14ac:dyDescent="0.25">
      <c r="A125" s="1">
        <v>43948</v>
      </c>
      <c r="B125" s="1"/>
      <c r="C125">
        <v>10.39</v>
      </c>
      <c r="D125" s="16">
        <f t="shared" si="6"/>
        <v>2.8308381263922211E-2</v>
      </c>
      <c r="F125">
        <v>21.6</v>
      </c>
      <c r="G125" s="16">
        <f t="shared" si="7"/>
        <v>9.3023926623136965E-3</v>
      </c>
      <c r="I125">
        <v>4.95</v>
      </c>
      <c r="J125" s="16">
        <f t="shared" si="8"/>
        <v>8.113634774169709E-3</v>
      </c>
      <c r="L125">
        <v>9.1</v>
      </c>
      <c r="M125" s="16">
        <f t="shared" si="9"/>
        <v>8.7211197152148756E-2</v>
      </c>
      <c r="O125">
        <v>0.76500000000000001</v>
      </c>
      <c r="P125" s="16">
        <f t="shared" si="10"/>
        <v>1.9802627296179709E-2</v>
      </c>
    </row>
    <row r="126" spans="1:16" x14ac:dyDescent="0.25">
      <c r="A126" s="1">
        <v>43955</v>
      </c>
      <c r="B126" s="1"/>
      <c r="C126">
        <v>10.565</v>
      </c>
      <c r="D126" s="16">
        <f t="shared" si="6"/>
        <v>1.6702845956884094E-2</v>
      </c>
      <c r="F126">
        <v>22.2</v>
      </c>
      <c r="G126" s="16">
        <f t="shared" si="7"/>
        <v>2.7398974188114433E-2</v>
      </c>
      <c r="I126">
        <v>5.0046999999999997</v>
      </c>
      <c r="J126" s="16">
        <f t="shared" si="8"/>
        <v>1.0989894330167616E-2</v>
      </c>
      <c r="L126">
        <v>9.26</v>
      </c>
      <c r="M126" s="16">
        <f t="shared" si="9"/>
        <v>1.7429635135283839E-2</v>
      </c>
      <c r="O126">
        <v>0.77</v>
      </c>
      <c r="P126" s="16">
        <f t="shared" si="10"/>
        <v>6.5146810211936801E-3</v>
      </c>
    </row>
    <row r="127" spans="1:16" x14ac:dyDescent="0.25">
      <c r="A127" s="1">
        <v>43962</v>
      </c>
      <c r="B127" s="1"/>
      <c r="C127">
        <v>9.9779999999999998</v>
      </c>
      <c r="D127" s="16">
        <f t="shared" si="6"/>
        <v>-5.7163981629174465E-2</v>
      </c>
      <c r="F127">
        <v>21.7</v>
      </c>
      <c r="G127" s="16">
        <f t="shared" si="7"/>
        <v>-2.2780028331820024E-2</v>
      </c>
      <c r="I127">
        <v>4.9400000000000004</v>
      </c>
      <c r="J127" s="16">
        <f t="shared" si="8"/>
        <v>-1.3012139710935289E-2</v>
      </c>
      <c r="L127">
        <v>8.52</v>
      </c>
      <c r="M127" s="16">
        <f t="shared" si="9"/>
        <v>-8.3287707816863676E-2</v>
      </c>
      <c r="O127">
        <v>0.86</v>
      </c>
      <c r="P127" s="16">
        <f t="shared" si="10"/>
        <v>0.11054187439982385</v>
      </c>
    </row>
    <row r="128" spans="1:16" x14ac:dyDescent="0.25">
      <c r="A128" s="1">
        <v>43969</v>
      </c>
      <c r="B128" s="1"/>
      <c r="C128">
        <v>10.5007</v>
      </c>
      <c r="D128" s="16">
        <f t="shared" si="6"/>
        <v>5.1059252169175284E-2</v>
      </c>
      <c r="F128">
        <v>22.8</v>
      </c>
      <c r="G128" s="16">
        <f t="shared" si="7"/>
        <v>4.9448275413981335E-2</v>
      </c>
      <c r="I128">
        <v>5.37</v>
      </c>
      <c r="J128" s="16">
        <f t="shared" si="8"/>
        <v>8.3462577320942088E-2</v>
      </c>
      <c r="L128">
        <v>9.1999999999999993</v>
      </c>
      <c r="M128" s="16">
        <f t="shared" si="9"/>
        <v>7.6787143213770115E-2</v>
      </c>
      <c r="O128">
        <v>0.86499999999999999</v>
      </c>
      <c r="P128" s="16">
        <f t="shared" si="10"/>
        <v>5.7971176843259198E-3</v>
      </c>
    </row>
    <row r="129" spans="1:16" x14ac:dyDescent="0.25">
      <c r="A129" s="1">
        <v>43976</v>
      </c>
      <c r="B129" s="1"/>
      <c r="C129">
        <v>11.390510000000001</v>
      </c>
      <c r="D129" s="16">
        <f t="shared" si="6"/>
        <v>8.1338630968052605E-2</v>
      </c>
      <c r="F129">
        <v>23.5</v>
      </c>
      <c r="G129" s="16">
        <f t="shared" si="7"/>
        <v>3.0239885189718319E-2</v>
      </c>
      <c r="I129">
        <v>5.5540000000000003</v>
      </c>
      <c r="J129" s="16">
        <f t="shared" si="8"/>
        <v>3.3690480363834485E-2</v>
      </c>
      <c r="L129">
        <v>10.55</v>
      </c>
      <c r="M129" s="16">
        <f t="shared" si="9"/>
        <v>0.13692237586708078</v>
      </c>
      <c r="O129">
        <v>0.79500000000000004</v>
      </c>
      <c r="P129" s="16">
        <f t="shared" si="10"/>
        <v>-8.4387392277547352E-2</v>
      </c>
    </row>
    <row r="130" spans="1:16" x14ac:dyDescent="0.25">
      <c r="A130" s="1">
        <v>43983</v>
      </c>
      <c r="B130" s="1"/>
      <c r="C130">
        <v>12.89</v>
      </c>
      <c r="D130" s="16">
        <f t="shared" si="6"/>
        <v>0.12367126437502263</v>
      </c>
      <c r="F130">
        <v>25.65</v>
      </c>
      <c r="G130" s="16">
        <f t="shared" si="7"/>
        <v>8.7543150466665054E-2</v>
      </c>
      <c r="I130">
        <v>5.8903999999999996</v>
      </c>
      <c r="J130" s="16">
        <f t="shared" si="8"/>
        <v>5.8805518187762029E-2</v>
      </c>
      <c r="L130">
        <v>12</v>
      </c>
      <c r="M130" s="16">
        <f t="shared" si="9"/>
        <v>0.128780789865925</v>
      </c>
      <c r="O130">
        <v>0.8</v>
      </c>
      <c r="P130" s="16">
        <f t="shared" si="10"/>
        <v>6.269613013595382E-3</v>
      </c>
    </row>
    <row r="131" spans="1:16" x14ac:dyDescent="0.25">
      <c r="A131" s="1">
        <v>43990</v>
      </c>
      <c r="B131" s="1"/>
      <c r="C131">
        <v>11.994999999999999</v>
      </c>
      <c r="D131" s="16">
        <f t="shared" si="6"/>
        <v>-7.1961920659438405E-2</v>
      </c>
      <c r="F131">
        <v>24.9</v>
      </c>
      <c r="G131" s="16">
        <f t="shared" si="7"/>
        <v>-2.967576814611661E-2</v>
      </c>
      <c r="I131">
        <v>5.5419</v>
      </c>
      <c r="J131" s="16">
        <f t="shared" si="8"/>
        <v>-6.0986504821805454E-2</v>
      </c>
      <c r="L131">
        <v>11.5</v>
      </c>
      <c r="M131" s="16">
        <f t="shared" si="9"/>
        <v>-4.2559614418796077E-2</v>
      </c>
      <c r="O131">
        <v>0.8</v>
      </c>
      <c r="P131" s="16">
        <f t="shared" si="10"/>
        <v>0</v>
      </c>
    </row>
    <row r="132" spans="1:16" x14ac:dyDescent="0.25">
      <c r="A132" s="1">
        <v>43997</v>
      </c>
      <c r="B132" s="1"/>
      <c r="C132">
        <v>11.752000000000001</v>
      </c>
      <c r="D132" s="16">
        <f t="shared" si="6"/>
        <v>-2.0466457420081685E-2</v>
      </c>
      <c r="F132">
        <v>24.8</v>
      </c>
      <c r="G132" s="16">
        <f t="shared" si="7"/>
        <v>-4.0241502997253598E-3</v>
      </c>
      <c r="I132">
        <v>5.4615999999999998</v>
      </c>
      <c r="J132" s="16">
        <f t="shared" si="8"/>
        <v>-1.4595615128631056E-2</v>
      </c>
      <c r="L132">
        <v>11.4</v>
      </c>
      <c r="M132" s="16">
        <f t="shared" si="9"/>
        <v>-8.7336799687545152E-3</v>
      </c>
      <c r="O132">
        <v>0.8</v>
      </c>
      <c r="P132" s="16">
        <f t="shared" si="10"/>
        <v>0</v>
      </c>
    </row>
    <row r="133" spans="1:16" x14ac:dyDescent="0.25">
      <c r="A133" s="1">
        <v>44109</v>
      </c>
      <c r="B133" s="1"/>
      <c r="C133">
        <v>10.71</v>
      </c>
      <c r="D133" s="16">
        <f t="shared" ref="D133:D151" si="11">LN(C133)-LN(C132)</f>
        <v>-9.2845554411918663E-2</v>
      </c>
      <c r="F133">
        <v>18.760000000000002</v>
      </c>
      <c r="G133" s="16">
        <f t="shared" si="7"/>
        <v>-0.27911670959285795</v>
      </c>
      <c r="I133">
        <v>4.28</v>
      </c>
      <c r="J133" s="16">
        <f t="shared" si="8"/>
        <v>-0.24378877752822792</v>
      </c>
      <c r="L133">
        <v>10.5</v>
      </c>
      <c r="M133" s="16">
        <f t="shared" si="9"/>
        <v>-8.2238098236972146E-2</v>
      </c>
      <c r="O133">
        <v>0.91</v>
      </c>
      <c r="P133" s="16">
        <f t="shared" si="10"/>
        <v>0.12883287184296843</v>
      </c>
    </row>
    <row r="134" spans="1:16" x14ac:dyDescent="0.25">
      <c r="A134" s="1">
        <v>44116</v>
      </c>
      <c r="B134" s="1"/>
      <c r="C134">
        <v>10.33</v>
      </c>
      <c r="D134" s="16">
        <f t="shared" si="11"/>
        <v>-3.6125601328110157E-2</v>
      </c>
      <c r="F134">
        <v>17.7</v>
      </c>
      <c r="G134" s="16">
        <f t="shared" ref="G134:G151" si="12">LN(F134)-LN(F133)</f>
        <v>-5.8162303998295251E-2</v>
      </c>
      <c r="I134">
        <v>4.1321099999999999</v>
      </c>
      <c r="J134" s="16">
        <f t="shared" ref="J134:J151" si="13">LN(I134)-LN(I133)</f>
        <v>-3.5164837199855414E-2</v>
      </c>
      <c r="L134">
        <v>9.94</v>
      </c>
      <c r="M134" s="16">
        <f t="shared" ref="M134:M151" si="14">LN(L134)-LN(L133)</f>
        <v>-5.4808236494995111E-2</v>
      </c>
      <c r="O134">
        <v>0.85</v>
      </c>
      <c r="P134" s="16">
        <f t="shared" ref="P134:P151" si="15">LN(O134)-LN(O133)</f>
        <v>-6.8208250026533648E-2</v>
      </c>
    </row>
    <row r="135" spans="1:16" x14ac:dyDescent="0.25">
      <c r="A135" s="1">
        <v>44123</v>
      </c>
      <c r="B135" s="1"/>
      <c r="C135">
        <v>11.2067</v>
      </c>
      <c r="D135" s="16">
        <f t="shared" si="11"/>
        <v>8.1459530596377228E-2</v>
      </c>
      <c r="F135">
        <v>18.68</v>
      </c>
      <c r="G135" s="16">
        <f t="shared" si="12"/>
        <v>5.3888793220913112E-2</v>
      </c>
      <c r="I135">
        <v>4.2693000000000003</v>
      </c>
      <c r="J135" s="16">
        <f t="shared" si="13"/>
        <v>3.2661706981736982E-2</v>
      </c>
      <c r="L135">
        <v>10.02543</v>
      </c>
      <c r="M135" s="16">
        <f t="shared" si="14"/>
        <v>8.5578443723615116E-3</v>
      </c>
      <c r="O135">
        <v>0.9</v>
      </c>
      <c r="P135" s="16">
        <f t="shared" si="15"/>
        <v>5.7158413839948657E-2</v>
      </c>
    </row>
    <row r="136" spans="1:16" x14ac:dyDescent="0.25">
      <c r="A136" s="1">
        <v>44130</v>
      </c>
      <c r="B136" s="1"/>
      <c r="C136">
        <v>10.282349999999999</v>
      </c>
      <c r="D136" s="16">
        <f t="shared" si="11"/>
        <v>-8.6082980603936488E-2</v>
      </c>
      <c r="F136">
        <v>16.868760000000002</v>
      </c>
      <c r="G136" s="16">
        <f t="shared" si="12"/>
        <v>-0.10199004220454189</v>
      </c>
      <c r="I136">
        <v>3.8715999999999999</v>
      </c>
      <c r="J136" s="16">
        <f t="shared" si="13"/>
        <v>-9.778202108279066E-2</v>
      </c>
      <c r="L136">
        <v>9.98</v>
      </c>
      <c r="M136" s="16">
        <f t="shared" si="14"/>
        <v>-4.541774717471192E-3</v>
      </c>
      <c r="O136">
        <v>0.88</v>
      </c>
      <c r="P136" s="16">
        <f t="shared" si="15"/>
        <v>-2.2472855852058604E-2</v>
      </c>
    </row>
    <row r="137" spans="1:16" x14ac:dyDescent="0.25">
      <c r="A137" s="1">
        <v>44137</v>
      </c>
      <c r="B137" s="1"/>
      <c r="C137">
        <v>11.28</v>
      </c>
      <c r="D137" s="16">
        <f t="shared" si="11"/>
        <v>9.2602412945924861E-2</v>
      </c>
      <c r="F137">
        <v>18.579999999999998</v>
      </c>
      <c r="G137" s="16">
        <f t="shared" si="12"/>
        <v>9.662234278953763E-2</v>
      </c>
      <c r="I137">
        <v>4.21014</v>
      </c>
      <c r="J137" s="16">
        <f t="shared" si="13"/>
        <v>8.3828043005356179E-2</v>
      </c>
      <c r="L137">
        <v>10.28598</v>
      </c>
      <c r="M137" s="16">
        <f t="shared" si="14"/>
        <v>3.0198712637027558E-2</v>
      </c>
      <c r="O137">
        <v>0.88</v>
      </c>
      <c r="P137" s="16">
        <f t="shared" si="15"/>
        <v>0</v>
      </c>
    </row>
    <row r="138" spans="1:16" x14ac:dyDescent="0.25">
      <c r="A138" s="1">
        <v>44144</v>
      </c>
      <c r="B138" s="1"/>
      <c r="C138">
        <v>12.93</v>
      </c>
      <c r="D138" s="16">
        <f t="shared" si="11"/>
        <v>0.13651894671385323</v>
      </c>
      <c r="F138">
        <v>19.760000000000002</v>
      </c>
      <c r="G138" s="16">
        <f t="shared" si="12"/>
        <v>6.1573958934029616E-2</v>
      </c>
      <c r="I138">
        <v>4.5780000000000003</v>
      </c>
      <c r="J138" s="16">
        <f t="shared" si="13"/>
        <v>8.3766320232222524E-2</v>
      </c>
      <c r="L138">
        <v>10.95</v>
      </c>
      <c r="M138" s="16">
        <f t="shared" si="14"/>
        <v>6.2557653302109273E-2</v>
      </c>
      <c r="O138">
        <v>0.9</v>
      </c>
      <c r="P138" s="16">
        <f t="shared" si="15"/>
        <v>2.2472855852058604E-2</v>
      </c>
    </row>
    <row r="139" spans="1:16" x14ac:dyDescent="0.25">
      <c r="A139" s="1">
        <v>44151</v>
      </c>
      <c r="B139" s="1"/>
      <c r="C139">
        <v>12.93</v>
      </c>
      <c r="D139" s="16">
        <f t="shared" si="11"/>
        <v>0</v>
      </c>
      <c r="F139">
        <v>20.9</v>
      </c>
      <c r="G139" s="16">
        <f t="shared" si="12"/>
        <v>5.6089466651043196E-2</v>
      </c>
      <c r="I139">
        <v>4.7549999999999999</v>
      </c>
      <c r="J139" s="16">
        <f t="shared" si="13"/>
        <v>3.7934474466978507E-2</v>
      </c>
      <c r="L139">
        <v>11.25</v>
      </c>
      <c r="M139" s="16">
        <f t="shared" si="14"/>
        <v>2.7028672387919617E-2</v>
      </c>
      <c r="O139">
        <v>0.875</v>
      </c>
      <c r="P139" s="16">
        <f t="shared" si="15"/>
        <v>-2.8170876966696345E-2</v>
      </c>
    </row>
    <row r="140" spans="1:16" x14ac:dyDescent="0.25">
      <c r="A140" s="1">
        <v>44158</v>
      </c>
      <c r="B140" s="1"/>
      <c r="C140">
        <v>13.595000000000001</v>
      </c>
      <c r="D140" s="16">
        <f t="shared" si="11"/>
        <v>5.0151885300667942E-2</v>
      </c>
      <c r="F140">
        <v>21.4</v>
      </c>
      <c r="G140" s="16">
        <f t="shared" si="12"/>
        <v>2.3641763057040688E-2</v>
      </c>
      <c r="I140">
        <v>4.835</v>
      </c>
      <c r="J140" s="16">
        <f t="shared" si="13"/>
        <v>1.6684432907904112E-2</v>
      </c>
      <c r="L140">
        <v>11.6</v>
      </c>
      <c r="M140" s="16">
        <f t="shared" si="14"/>
        <v>3.0636969461889763E-2</v>
      </c>
      <c r="O140">
        <v>0.88</v>
      </c>
      <c r="P140" s="16">
        <f t="shared" si="15"/>
        <v>5.6980211146377413E-3</v>
      </c>
    </row>
    <row r="141" spans="1:16" x14ac:dyDescent="0.25">
      <c r="A141" s="1">
        <v>44165</v>
      </c>
      <c r="B141" s="1"/>
      <c r="C141">
        <v>14.895160000000001</v>
      </c>
      <c r="D141" s="16">
        <f t="shared" si="11"/>
        <v>9.1334249882802698E-2</v>
      </c>
      <c r="F141">
        <v>22.45</v>
      </c>
      <c r="G141" s="16">
        <f t="shared" si="12"/>
        <v>4.789969216045753E-2</v>
      </c>
      <c r="I141">
        <v>5.0361200000000004</v>
      </c>
      <c r="J141" s="16">
        <f t="shared" si="13"/>
        <v>4.0754815428216462E-2</v>
      </c>
      <c r="L141">
        <v>11.75</v>
      </c>
      <c r="M141" s="16">
        <f t="shared" si="14"/>
        <v>1.2848142477849045E-2</v>
      </c>
      <c r="O141">
        <v>0.81</v>
      </c>
      <c r="P141" s="16">
        <f t="shared" si="15"/>
        <v>-8.2887659805767649E-2</v>
      </c>
    </row>
    <row r="142" spans="1:16" x14ac:dyDescent="0.25">
      <c r="A142" s="1">
        <v>44172</v>
      </c>
      <c r="B142" s="1"/>
      <c r="C142">
        <v>15.86</v>
      </c>
      <c r="D142" s="16">
        <f t="shared" si="11"/>
        <v>6.2763888239464993E-2</v>
      </c>
      <c r="F142">
        <v>22.25</v>
      </c>
      <c r="G142" s="16">
        <f t="shared" si="12"/>
        <v>-8.9486055760139571E-3</v>
      </c>
      <c r="I142">
        <v>5.3695700000000004</v>
      </c>
      <c r="J142" s="16">
        <f t="shared" si="13"/>
        <v>6.4111886493270598E-2</v>
      </c>
      <c r="L142">
        <v>11.35</v>
      </c>
      <c r="M142" s="16">
        <f t="shared" si="14"/>
        <v>-3.4635496662756449E-2</v>
      </c>
      <c r="O142">
        <v>0.9</v>
      </c>
      <c r="P142" s="16">
        <f t="shared" si="15"/>
        <v>0.10536051565782625</v>
      </c>
    </row>
    <row r="143" spans="1:16" x14ac:dyDescent="0.25">
      <c r="A143" s="1">
        <v>44179</v>
      </c>
      <c r="B143" s="1"/>
      <c r="C143">
        <v>14.925000000000001</v>
      </c>
      <c r="D143" s="16">
        <f t="shared" si="11"/>
        <v>-6.0762556928035671E-2</v>
      </c>
      <c r="F143">
        <v>21.75</v>
      </c>
      <c r="G143" s="16">
        <f t="shared" si="12"/>
        <v>-2.2728251077556383E-2</v>
      </c>
      <c r="I143">
        <v>5.75</v>
      </c>
      <c r="J143" s="16">
        <f t="shared" si="13"/>
        <v>6.8452023982514376E-2</v>
      </c>
      <c r="L143">
        <v>11.45</v>
      </c>
      <c r="M143" s="16">
        <f t="shared" si="14"/>
        <v>8.7719860728370236E-3</v>
      </c>
      <c r="O143">
        <v>0.91500000000000004</v>
      </c>
      <c r="P143" s="16">
        <f t="shared" si="15"/>
        <v>1.6529301951210579E-2</v>
      </c>
    </row>
    <row r="144" spans="1:16" x14ac:dyDescent="0.25">
      <c r="A144" s="1">
        <v>44186</v>
      </c>
      <c r="B144" s="1"/>
      <c r="C144">
        <v>14.62</v>
      </c>
      <c r="D144" s="16">
        <f t="shared" si="11"/>
        <v>-2.0647204957033427E-2</v>
      </c>
      <c r="F144">
        <v>21.55</v>
      </c>
      <c r="G144" s="16">
        <f t="shared" si="12"/>
        <v>-9.2379409849359106E-3</v>
      </c>
      <c r="I144">
        <v>5.4939999999999998</v>
      </c>
      <c r="J144" s="16">
        <f t="shared" si="13"/>
        <v>-4.5543267136177068E-2</v>
      </c>
      <c r="L144">
        <v>11.5</v>
      </c>
      <c r="M144" s="16">
        <f t="shared" si="14"/>
        <v>4.3573053689556218E-3</v>
      </c>
      <c r="O144">
        <v>0.86</v>
      </c>
      <c r="P144" s="16">
        <f t="shared" si="15"/>
        <v>-6.1991676027967957E-2</v>
      </c>
    </row>
    <row r="145" spans="1:16" x14ac:dyDescent="0.25">
      <c r="A145" s="1">
        <v>44193</v>
      </c>
      <c r="B145" s="1"/>
      <c r="C145">
        <v>14.52</v>
      </c>
      <c r="D145" s="16">
        <f t="shared" si="11"/>
        <v>-6.8634449249826979E-3</v>
      </c>
      <c r="F145">
        <v>21.45</v>
      </c>
      <c r="G145" s="16">
        <f t="shared" si="12"/>
        <v>-4.6511711757308838E-3</v>
      </c>
      <c r="I145">
        <v>5.6</v>
      </c>
      <c r="J145" s="16">
        <f t="shared" si="13"/>
        <v>1.9110010068021488E-2</v>
      </c>
      <c r="L145">
        <v>11.65</v>
      </c>
      <c r="M145" s="16">
        <f t="shared" si="14"/>
        <v>1.2959144642505471E-2</v>
      </c>
      <c r="O145">
        <v>0.85499999999999998</v>
      </c>
      <c r="P145" s="16">
        <f t="shared" si="15"/>
        <v>-5.8309203107931862E-3</v>
      </c>
    </row>
    <row r="146" spans="1:16" x14ac:dyDescent="0.25">
      <c r="A146" s="1">
        <v>44200</v>
      </c>
      <c r="B146" s="1"/>
      <c r="C146">
        <v>15.615</v>
      </c>
      <c r="D146" s="16">
        <f t="shared" si="11"/>
        <v>7.2704981338392205E-2</v>
      </c>
      <c r="F146">
        <v>23.15</v>
      </c>
      <c r="G146" s="16">
        <f t="shared" si="12"/>
        <v>7.6270135158217123E-2</v>
      </c>
      <c r="I146">
        <v>6.016</v>
      </c>
      <c r="J146" s="16">
        <f t="shared" si="13"/>
        <v>7.1655988906435208E-2</v>
      </c>
      <c r="L146">
        <v>12.35</v>
      </c>
      <c r="M146" s="16">
        <f t="shared" si="14"/>
        <v>5.8349883062276398E-2</v>
      </c>
      <c r="O146">
        <v>0.86499999999999999</v>
      </c>
      <c r="P146" s="16">
        <f t="shared" si="15"/>
        <v>1.1628037995119106E-2</v>
      </c>
    </row>
    <row r="147" spans="1:16" x14ac:dyDescent="0.25">
      <c r="A147" s="1">
        <v>44207</v>
      </c>
      <c r="B147" s="1"/>
      <c r="C147">
        <v>15.1</v>
      </c>
      <c r="D147" s="16">
        <f t="shared" si="11"/>
        <v>-3.3537246914163266E-2</v>
      </c>
      <c r="F147">
        <v>24.2</v>
      </c>
      <c r="G147" s="16">
        <f t="shared" si="12"/>
        <v>4.4357852630397598E-2</v>
      </c>
      <c r="I147">
        <v>6.12</v>
      </c>
      <c r="J147" s="16">
        <f t="shared" si="13"/>
        <v>1.7139509876695991E-2</v>
      </c>
      <c r="L147">
        <v>13.2</v>
      </c>
      <c r="M147" s="16">
        <f t="shared" si="14"/>
        <v>6.6560766518338976E-2</v>
      </c>
      <c r="O147">
        <v>0.94</v>
      </c>
      <c r="P147" s="16">
        <f t="shared" si="15"/>
        <v>8.315036833217021E-2</v>
      </c>
    </row>
    <row r="148" spans="1:16" x14ac:dyDescent="0.25">
      <c r="A148" s="1">
        <v>44214</v>
      </c>
      <c r="B148" s="1"/>
      <c r="C148">
        <v>14.27</v>
      </c>
      <c r="D148" s="16">
        <f t="shared" si="11"/>
        <v>-5.6535312332133714E-2</v>
      </c>
      <c r="F148">
        <v>21.7</v>
      </c>
      <c r="G148" s="16">
        <f t="shared" si="12"/>
        <v>-0.10904037261622701</v>
      </c>
      <c r="I148">
        <v>5.7</v>
      </c>
      <c r="J148" s="16">
        <f t="shared" si="13"/>
        <v>-7.1095921683730134E-2</v>
      </c>
      <c r="L148">
        <v>12.7</v>
      </c>
      <c r="M148" s="16">
        <f t="shared" si="14"/>
        <v>-3.8614836127779384E-2</v>
      </c>
      <c r="O148">
        <v>0.89500000000000002</v>
      </c>
      <c r="P148" s="16">
        <f t="shared" si="15"/>
        <v>-4.9056156989194133E-2</v>
      </c>
    </row>
    <row r="149" spans="1:16" x14ac:dyDescent="0.25">
      <c r="A149" s="1">
        <v>44221</v>
      </c>
      <c r="B149" s="1"/>
      <c r="C149">
        <v>13.76</v>
      </c>
      <c r="D149" s="16">
        <f t="shared" si="11"/>
        <v>-3.6393598983547548E-2</v>
      </c>
      <c r="F149">
        <v>20.3</v>
      </c>
      <c r="G149" s="16">
        <f t="shared" si="12"/>
        <v>-6.6691374498672129E-2</v>
      </c>
      <c r="I149">
        <v>5.5759999999999996</v>
      </c>
      <c r="J149" s="16">
        <f t="shared" si="13"/>
        <v>-2.1994501382281983E-2</v>
      </c>
      <c r="L149">
        <v>12.7</v>
      </c>
      <c r="M149" s="16">
        <f t="shared" si="14"/>
        <v>0</v>
      </c>
      <c r="O149">
        <v>0.88</v>
      </c>
      <c r="P149" s="16">
        <f t="shared" si="15"/>
        <v>-1.6901810802603223E-2</v>
      </c>
    </row>
    <row r="150" spans="1:16" x14ac:dyDescent="0.25">
      <c r="A150" s="1">
        <v>44228</v>
      </c>
      <c r="B150" s="1"/>
      <c r="C150">
        <v>14.6</v>
      </c>
      <c r="D150" s="16">
        <f t="shared" si="11"/>
        <v>5.9255696209093323E-2</v>
      </c>
      <c r="F150">
        <v>22.35</v>
      </c>
      <c r="G150" s="16">
        <f t="shared" si="12"/>
        <v>9.6205435011836204E-2</v>
      </c>
      <c r="I150">
        <v>5.89</v>
      </c>
      <c r="J150" s="16">
        <f t="shared" si="13"/>
        <v>5.4784324205272572E-2</v>
      </c>
      <c r="L150">
        <v>13.1</v>
      </c>
      <c r="M150" s="16">
        <f t="shared" si="14"/>
        <v>3.1010236742559982E-2</v>
      </c>
      <c r="O150">
        <v>0.85499999999999998</v>
      </c>
      <c r="P150" s="16">
        <f t="shared" si="15"/>
        <v>-2.882043853549196E-2</v>
      </c>
    </row>
    <row r="151" spans="1:16" x14ac:dyDescent="0.25">
      <c r="A151" s="1">
        <v>44235</v>
      </c>
      <c r="B151" s="1"/>
      <c r="C151">
        <v>14.41</v>
      </c>
      <c r="D151" s="16">
        <f t="shared" si="11"/>
        <v>-1.3099118702859958E-2</v>
      </c>
      <c r="F151">
        <v>22.1</v>
      </c>
      <c r="G151" s="16">
        <f t="shared" si="12"/>
        <v>-1.1248712535870897E-2</v>
      </c>
      <c r="I151">
        <v>6.016</v>
      </c>
      <c r="J151" s="16">
        <f t="shared" si="13"/>
        <v>2.1166588984043555E-2</v>
      </c>
      <c r="L151">
        <v>13.45</v>
      </c>
      <c r="M151" s="16">
        <f t="shared" si="14"/>
        <v>2.6366875840742487E-2</v>
      </c>
      <c r="O151">
        <v>0.83</v>
      </c>
      <c r="P151" s="16">
        <f t="shared" si="15"/>
        <v>-2.9675768146116638E-2</v>
      </c>
    </row>
    <row r="152" spans="1:16" x14ac:dyDescent="0.25">
      <c r="A152" s="1"/>
      <c r="B152" s="1"/>
    </row>
    <row r="153" spans="1:16" x14ac:dyDescent="0.25">
      <c r="A153" s="1"/>
      <c r="B153" s="1"/>
    </row>
    <row r="154" spans="1:16" x14ac:dyDescent="0.25">
      <c r="A154" s="1"/>
      <c r="B154" s="1"/>
    </row>
    <row r="155" spans="1:16" x14ac:dyDescent="0.25">
      <c r="A155" s="1"/>
      <c r="B155" s="1"/>
    </row>
    <row r="156" spans="1:16" x14ac:dyDescent="0.25">
      <c r="A156" s="1"/>
      <c r="B156" s="1"/>
    </row>
    <row r="157" spans="1:16" x14ac:dyDescent="0.25">
      <c r="A157" s="1"/>
      <c r="B157" s="1"/>
    </row>
    <row r="158" spans="1:16" x14ac:dyDescent="0.25">
      <c r="A158" s="1"/>
      <c r="B158" s="1"/>
    </row>
    <row r="159" spans="1:16" x14ac:dyDescent="0.25">
      <c r="A159" s="1"/>
      <c r="B159" s="1"/>
    </row>
    <row r="160" spans="1:16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</sheetData>
  <sortState ref="U2:V6">
    <sortCondition descending="1" ref="V2:V6"/>
  </sortState>
  <mergeCells count="14">
    <mergeCell ref="P3:P4"/>
    <mergeCell ref="R1:S1"/>
    <mergeCell ref="U1:V1"/>
    <mergeCell ref="U8:V8"/>
    <mergeCell ref="A1:A3"/>
    <mergeCell ref="C1:D1"/>
    <mergeCell ref="F1:G1"/>
    <mergeCell ref="I1:J1"/>
    <mergeCell ref="L1:M1"/>
    <mergeCell ref="O1:P1"/>
    <mergeCell ref="D3:D4"/>
    <mergeCell ref="G3:G4"/>
    <mergeCell ref="J3:J4"/>
    <mergeCell ref="M3:M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4-1</vt:lpstr>
      <vt:lpstr>4-2</vt:lpstr>
      <vt:lpstr>5</vt:lpstr>
      <vt:lpstr>6</vt:lpstr>
      <vt:lpstr>8</vt:lpstr>
      <vt:lpstr>9</vt:lpstr>
      <vt:lpstr>10-1</vt:lpstr>
      <vt:lpstr>10-2</vt:lpstr>
      <vt:lpstr>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2021-04-29T06:56:56Z</dcterms:created>
  <dcterms:modified xsi:type="dcterms:W3CDTF">2021-04-29T06:58:04Z</dcterms:modified>
</cp:coreProperties>
</file>